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RA TINTL_NL\Izvršenje Financijskog plana\Polugodišnje 2025\"/>
    </mc:Choice>
  </mc:AlternateContent>
  <xr:revisionPtr revIDLastSave="0" documentId="13_ncr:1_{EF53B207-3B41-4657-8583-EFEA1A10EE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  <sheet name="POSEBNI IZVJEŠTAJI" sheetId="15" r:id="rId8"/>
    <sheet name="OBRAZLOŽENJA" sheetId="1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7" l="1"/>
  <c r="F59" i="7"/>
  <c r="D59" i="7"/>
  <c r="F57" i="7"/>
  <c r="F56" i="7" s="1"/>
  <c r="D57" i="7"/>
  <c r="D22" i="7" l="1"/>
  <c r="F22" i="7"/>
  <c r="K16" i="3"/>
  <c r="G92" i="7" l="1"/>
  <c r="F91" i="7"/>
  <c r="D91" i="7"/>
  <c r="F62" i="7"/>
  <c r="D74" i="7"/>
  <c r="D62" i="7"/>
  <c r="G64" i="7"/>
  <c r="G63" i="7"/>
  <c r="D32" i="7"/>
  <c r="F32" i="7"/>
  <c r="D47" i="7"/>
  <c r="D46" i="7"/>
  <c r="F29" i="7"/>
  <c r="D29" i="7"/>
  <c r="G52" i="7"/>
  <c r="F51" i="7"/>
  <c r="D51" i="7"/>
  <c r="D50" i="7" s="1"/>
  <c r="D49" i="7" s="1"/>
  <c r="G48" i="7"/>
  <c r="G45" i="7"/>
  <c r="G44" i="7"/>
  <c r="G43" i="7"/>
  <c r="F42" i="7"/>
  <c r="D42" i="7"/>
  <c r="F36" i="7"/>
  <c r="D36" i="7"/>
  <c r="G41" i="7"/>
  <c r="G40" i="7"/>
  <c r="G38" i="7"/>
  <c r="G37" i="7"/>
  <c r="G34" i="7"/>
  <c r="G33" i="7"/>
  <c r="G36" i="7" l="1"/>
  <c r="F28" i="7"/>
  <c r="D28" i="7"/>
  <c r="G91" i="7"/>
  <c r="G51" i="7"/>
  <c r="F50" i="7"/>
  <c r="G42" i="7"/>
  <c r="G90" i="7"/>
  <c r="F89" i="7"/>
  <c r="F88" i="7" s="1"/>
  <c r="D89" i="7"/>
  <c r="G84" i="7"/>
  <c r="F83" i="7"/>
  <c r="D83" i="7"/>
  <c r="D82" i="7" s="1"/>
  <c r="D81" i="7" s="1"/>
  <c r="F78" i="7"/>
  <c r="D78" i="7"/>
  <c r="D77" i="7" s="1"/>
  <c r="G76" i="7"/>
  <c r="F74" i="7"/>
  <c r="G74" i="7" s="1"/>
  <c r="G73" i="7"/>
  <c r="G72" i="7"/>
  <c r="G71" i="7"/>
  <c r="G70" i="7"/>
  <c r="G69" i="7"/>
  <c r="F68" i="7"/>
  <c r="D68" i="7"/>
  <c r="G67" i="7"/>
  <c r="G66" i="7"/>
  <c r="F65" i="7"/>
  <c r="D65" i="7"/>
  <c r="G62" i="7" s="1"/>
  <c r="G31" i="7"/>
  <c r="G30" i="7"/>
  <c r="G27" i="7"/>
  <c r="F26" i="7"/>
  <c r="D26" i="7"/>
  <c r="G25" i="7"/>
  <c r="F24" i="7"/>
  <c r="D24" i="7"/>
  <c r="D12" i="7"/>
  <c r="D88" i="7" l="1"/>
  <c r="D87" i="7" s="1"/>
  <c r="D86" i="7" s="1"/>
  <c r="D85" i="7" s="1"/>
  <c r="D14" i="7" s="1"/>
  <c r="F61" i="7"/>
  <c r="D61" i="7"/>
  <c r="D55" i="7" s="1"/>
  <c r="D54" i="7" s="1"/>
  <c r="D53" i="7" s="1"/>
  <c r="D13" i="7" s="1"/>
  <c r="G50" i="7"/>
  <c r="F49" i="7"/>
  <c r="G49" i="7" s="1"/>
  <c r="G65" i="7"/>
  <c r="G89" i="7"/>
  <c r="G83" i="7"/>
  <c r="F82" i="7"/>
  <c r="G82" i="7" s="1"/>
  <c r="D21" i="7"/>
  <c r="D20" i="7" s="1"/>
  <c r="D19" i="7" s="1"/>
  <c r="G24" i="7"/>
  <c r="G68" i="7"/>
  <c r="G26" i="7"/>
  <c r="F77" i="7"/>
  <c r="F21" i="7"/>
  <c r="F55" i="7" l="1"/>
  <c r="F47" i="7"/>
  <c r="G47" i="7" s="1"/>
  <c r="D16" i="7"/>
  <c r="D15" i="7" s="1"/>
  <c r="F81" i="7"/>
  <c r="G81" i="7" s="1"/>
  <c r="G88" i="7"/>
  <c r="F87" i="7"/>
  <c r="G61" i="7"/>
  <c r="G21" i="7"/>
  <c r="F46" i="7" l="1"/>
  <c r="F20" i="7" s="1"/>
  <c r="F19" i="7" s="1"/>
  <c r="F18" i="7" s="1"/>
  <c r="F54" i="7"/>
  <c r="F53" i="7" s="1"/>
  <c r="D11" i="7"/>
  <c r="D10" i="7" s="1"/>
  <c r="G55" i="7"/>
  <c r="F86" i="7"/>
  <c r="G87" i="7"/>
  <c r="G46" i="7" l="1"/>
  <c r="G86" i="7"/>
  <c r="F85" i="7"/>
  <c r="G53" i="7"/>
  <c r="F13" i="7"/>
  <c r="G13" i="7" s="1"/>
  <c r="G18" i="7"/>
  <c r="F12" i="7"/>
  <c r="G12" i="7" s="1"/>
  <c r="G54" i="7"/>
  <c r="G85" i="7" l="1"/>
  <c r="F14" i="7"/>
  <c r="G14" i="7" s="1"/>
  <c r="G32" i="7"/>
  <c r="G29" i="7" l="1"/>
  <c r="H18" i="8"/>
  <c r="C24" i="8"/>
  <c r="C22" i="8"/>
  <c r="C20" i="8"/>
  <c r="C19" i="8"/>
  <c r="C17" i="8"/>
  <c r="C13" i="8"/>
  <c r="C9" i="8"/>
  <c r="C8" i="8"/>
  <c r="L72" i="3"/>
  <c r="J71" i="3"/>
  <c r="I71" i="3"/>
  <c r="H71" i="3"/>
  <c r="H70" i="3" s="1"/>
  <c r="G71" i="3"/>
  <c r="J70" i="3"/>
  <c r="I70" i="3"/>
  <c r="G70" i="3"/>
  <c r="L57" i="3"/>
  <c r="G28" i="7" l="1"/>
  <c r="L70" i="3"/>
  <c r="L71" i="3"/>
  <c r="G74" i="3"/>
  <c r="G73" i="3" s="1"/>
  <c r="G69" i="3" s="1"/>
  <c r="G67" i="3"/>
  <c r="G66" i="3" s="1"/>
  <c r="G61" i="3"/>
  <c r="G52" i="3"/>
  <c r="G47" i="3"/>
  <c r="G42" i="3"/>
  <c r="G39" i="3"/>
  <c r="G37" i="3"/>
  <c r="G34" i="3" s="1"/>
  <c r="G35" i="3"/>
  <c r="G21" i="3"/>
  <c r="G20" i="3" s="1"/>
  <c r="G18" i="3"/>
  <c r="G17" i="3" s="1"/>
  <c r="G15" i="3"/>
  <c r="G13" i="3"/>
  <c r="G20" i="7" l="1"/>
  <c r="G41" i="3"/>
  <c r="G12" i="3"/>
  <c r="G11" i="3" s="1"/>
  <c r="G33" i="3"/>
  <c r="G32" i="3" s="1"/>
  <c r="F11" i="7" l="1"/>
  <c r="G19" i="7"/>
  <c r="F16" i="7"/>
  <c r="G16" i="7" l="1"/>
  <c r="F15" i="7"/>
  <c r="G15" i="7" s="1"/>
  <c r="F10" i="7"/>
  <c r="G10" i="7" s="1"/>
  <c r="G11" i="7"/>
  <c r="H10" i="11"/>
  <c r="D13" i="8"/>
  <c r="H23" i="8"/>
  <c r="H21" i="8"/>
  <c r="H14" i="8"/>
  <c r="H10" i="8"/>
  <c r="D22" i="8"/>
  <c r="L75" i="3"/>
  <c r="L68" i="3"/>
  <c r="L65" i="3"/>
  <c r="L64" i="3"/>
  <c r="L63" i="3"/>
  <c r="L62" i="3"/>
  <c r="L60" i="3"/>
  <c r="L59" i="3"/>
  <c r="L58" i="3"/>
  <c r="L54" i="3"/>
  <c r="L53" i="3"/>
  <c r="L51" i="3"/>
  <c r="L49" i="3"/>
  <c r="L48" i="3"/>
  <c r="L46" i="3"/>
  <c r="L45" i="3"/>
  <c r="L44" i="3"/>
  <c r="L43" i="3"/>
  <c r="L40" i="3"/>
  <c r="L38" i="3"/>
  <c r="L36" i="3"/>
  <c r="J47" i="3" l="1"/>
  <c r="I47" i="3"/>
  <c r="H47" i="3"/>
  <c r="L22" i="3"/>
  <c r="L19" i="3"/>
  <c r="L14" i="3"/>
  <c r="L47" i="3" l="1"/>
  <c r="J37" i="3"/>
  <c r="I37" i="3"/>
  <c r="H37" i="3"/>
  <c r="L37" i="3" l="1"/>
  <c r="G23" i="8" l="1"/>
  <c r="G21" i="8"/>
  <c r="G14" i="8"/>
  <c r="G10" i="8"/>
  <c r="G10" i="11"/>
  <c r="C9" i="11"/>
  <c r="C8" i="11" s="1"/>
  <c r="K68" i="3"/>
  <c r="K64" i="3"/>
  <c r="K54" i="3"/>
  <c r="K53" i="3"/>
  <c r="K49" i="3"/>
  <c r="K44" i="3"/>
  <c r="K43" i="3"/>
  <c r="K40" i="3"/>
  <c r="K38" i="3"/>
  <c r="K36" i="3"/>
  <c r="K22" i="3"/>
  <c r="K19" i="3"/>
  <c r="F9" i="11"/>
  <c r="E9" i="11"/>
  <c r="E8" i="11" s="1"/>
  <c r="D9" i="11"/>
  <c r="F24" i="8"/>
  <c r="F22" i="8"/>
  <c r="H22" i="8" s="1"/>
  <c r="F20" i="8"/>
  <c r="E20" i="8"/>
  <c r="E22" i="8"/>
  <c r="E24" i="8"/>
  <c r="D20" i="8"/>
  <c r="D24" i="8"/>
  <c r="F17" i="8"/>
  <c r="F13" i="8"/>
  <c r="H13" i="8" s="1"/>
  <c r="F9" i="8"/>
  <c r="E17" i="8"/>
  <c r="E13" i="8"/>
  <c r="E9" i="8"/>
  <c r="D9" i="8"/>
  <c r="D17" i="8"/>
  <c r="H17" i="8" l="1"/>
  <c r="D8" i="11"/>
  <c r="H9" i="11"/>
  <c r="G22" i="8"/>
  <c r="H20" i="8"/>
  <c r="H9" i="8"/>
  <c r="D8" i="8"/>
  <c r="G9" i="11"/>
  <c r="G9" i="8"/>
  <c r="D19" i="8"/>
  <c r="F8" i="8"/>
  <c r="G13" i="8"/>
  <c r="G20" i="8"/>
  <c r="E19" i="8"/>
  <c r="F8" i="11"/>
  <c r="G17" i="1"/>
  <c r="G16" i="1" s="1"/>
  <c r="F19" i="8"/>
  <c r="E8" i="8"/>
  <c r="J74" i="3"/>
  <c r="J67" i="3"/>
  <c r="J61" i="3"/>
  <c r="J52" i="3"/>
  <c r="J42" i="3"/>
  <c r="J39" i="3"/>
  <c r="J35" i="3"/>
  <c r="H74" i="3"/>
  <c r="H73" i="3" s="1"/>
  <c r="H67" i="3"/>
  <c r="H66" i="3" s="1"/>
  <c r="H61" i="3"/>
  <c r="H52" i="3"/>
  <c r="H42" i="3"/>
  <c r="H39" i="3"/>
  <c r="H35" i="3"/>
  <c r="I39" i="3"/>
  <c r="I35" i="3"/>
  <c r="I74" i="3"/>
  <c r="I73" i="3" s="1"/>
  <c r="I69" i="3" s="1"/>
  <c r="I21" i="1" s="1"/>
  <c r="I67" i="3"/>
  <c r="I66" i="3" s="1"/>
  <c r="I61" i="3"/>
  <c r="I52" i="3"/>
  <c r="I42" i="3"/>
  <c r="J13" i="3"/>
  <c r="J15" i="3"/>
  <c r="K15" i="3" s="1"/>
  <c r="J18" i="3"/>
  <c r="J21" i="3"/>
  <c r="I13" i="3"/>
  <c r="I15" i="3"/>
  <c r="I18" i="3"/>
  <c r="I17" i="3" s="1"/>
  <c r="I21" i="3"/>
  <c r="I20" i="3" s="1"/>
  <c r="H21" i="3"/>
  <c r="H20" i="3" s="1"/>
  <c r="H18" i="3"/>
  <c r="H17" i="3" s="1"/>
  <c r="H15" i="3"/>
  <c r="H13" i="3"/>
  <c r="L18" i="3" l="1"/>
  <c r="H8" i="11"/>
  <c r="H8" i="8"/>
  <c r="H69" i="3"/>
  <c r="H21" i="1" s="1"/>
  <c r="L74" i="3"/>
  <c r="L61" i="3"/>
  <c r="L67" i="3"/>
  <c r="L52" i="3"/>
  <c r="L42" i="3"/>
  <c r="L39" i="3"/>
  <c r="L35" i="3"/>
  <c r="L13" i="3"/>
  <c r="L21" i="3"/>
  <c r="G19" i="8"/>
  <c r="H19" i="8"/>
  <c r="G8" i="8"/>
  <c r="J66" i="3"/>
  <c r="L66" i="3" s="1"/>
  <c r="K67" i="3"/>
  <c r="K47" i="3"/>
  <c r="K39" i="3"/>
  <c r="K61" i="3"/>
  <c r="K42" i="3"/>
  <c r="K35" i="3"/>
  <c r="K37" i="3"/>
  <c r="K52" i="3"/>
  <c r="G8" i="11"/>
  <c r="J20" i="3"/>
  <c r="K21" i="3"/>
  <c r="J17" i="3"/>
  <c r="K18" i="3"/>
  <c r="J73" i="3"/>
  <c r="L73" i="3" s="1"/>
  <c r="J41" i="3"/>
  <c r="H41" i="3"/>
  <c r="J34" i="3"/>
  <c r="H34" i="3"/>
  <c r="I34" i="3"/>
  <c r="I41" i="3"/>
  <c r="I12" i="3"/>
  <c r="H12" i="3"/>
  <c r="L41" i="3" l="1"/>
  <c r="L34" i="3"/>
  <c r="K41" i="3"/>
  <c r="K17" i="3"/>
  <c r="L17" i="3"/>
  <c r="K20" i="3"/>
  <c r="L20" i="3"/>
  <c r="K34" i="3"/>
  <c r="K66" i="3"/>
  <c r="H11" i="3"/>
  <c r="H17" i="1"/>
  <c r="H16" i="1" s="1"/>
  <c r="I11" i="3"/>
  <c r="I17" i="1"/>
  <c r="I16" i="1" s="1"/>
  <c r="J12" i="3"/>
  <c r="J11" i="3" s="1"/>
  <c r="J69" i="3"/>
  <c r="L69" i="3" s="1"/>
  <c r="J33" i="3"/>
  <c r="H33" i="3"/>
  <c r="I33" i="3"/>
  <c r="J32" i="3" l="1"/>
  <c r="L33" i="3"/>
  <c r="L11" i="3"/>
  <c r="L12" i="3"/>
  <c r="G20" i="1"/>
  <c r="G19" i="1" s="1"/>
  <c r="G22" i="1" s="1"/>
  <c r="K33" i="3"/>
  <c r="J20" i="1"/>
  <c r="I32" i="3"/>
  <c r="I20" i="1"/>
  <c r="H32" i="3"/>
  <c r="H20" i="1"/>
  <c r="H19" i="1" s="1"/>
  <c r="H22" i="1" s="1"/>
  <c r="K11" i="3"/>
  <c r="K12" i="3"/>
  <c r="J17" i="1"/>
  <c r="L20" i="1" l="1"/>
  <c r="L32" i="3"/>
  <c r="K17" i="1"/>
  <c r="L17" i="1"/>
  <c r="J19" i="1"/>
  <c r="K20" i="1"/>
  <c r="K32" i="3"/>
  <c r="I19" i="1"/>
  <c r="J16" i="1"/>
  <c r="K19" i="1" l="1"/>
  <c r="L19" i="1"/>
  <c r="K16" i="1"/>
  <c r="L16" i="1"/>
  <c r="J22" i="1"/>
  <c r="J31" i="1" s="1"/>
</calcChain>
</file>

<file path=xl/sharedStrings.xml><?xml version="1.0" encoding="utf-8"?>
<sst xmlns="http://schemas.openxmlformats.org/spreadsheetml/2006/main" count="400" uniqueCount="234">
  <si>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</si>
  <si>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</si>
  <si>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</si>
  <si>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</si>
  <si>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</si>
  <si>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</si>
  <si>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</si>
  <si>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</si>
  <si>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</si>
  <si>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</si>
  <si>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</si>
  <si>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</si>
  <si>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</si>
  <si>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</si>
  <si>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</si>
  <si>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</si>
  <si>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</si>
  <si>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</si>
  <si>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</si>
  <si>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</si>
  <si>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</si>
  <si>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</si>
  <si>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</si>
  <si>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</si>
  <si>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</si>
  <si>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</si>
  <si>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</si>
  <si>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</si>
  <si>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</si>
  <si>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</si>
  <si>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</si>
  <si>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</si>
  <si>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Naknade troškova zaposlenima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</si>
  <si>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</si>
  <si>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</si>
  <si>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</si>
  <si>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</si>
  <si>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</si>
  <si>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</si>
  <si>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</si>
  <si>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</si>
  <si>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</si>
  <si>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</si>
  <si>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</si>
  <si>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</si>
  <si>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</si>
  <si>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</si>
  <si>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</si>
  <si>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</si>
  <si>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</si>
  <si>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</si>
  <si>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</si>
  <si>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</si>
  <si>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</si>
  <si>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</si>
  <si>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</si>
  <si>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</si>
  <si>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</si>
  <si>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</si>
  <si>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</si>
  <si>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</si>
  <si>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</si>
  <si>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</si>
  <si>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</si>
  <si>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</si>
  <si>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</si>
  <si>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Tekuće pomoći drugih proračuna</t>
  </si>
  <si>
    <t>Prihodi od pruženih usluga</t>
  </si>
  <si>
    <t>Prihodi od imovine</t>
  </si>
  <si>
    <t>Kamate na oričena sredstva i depozite po viđenju</t>
  </si>
  <si>
    <t xml:space="preserve">Prihodi iz nadležnog proračuna </t>
  </si>
  <si>
    <t>Prihodi iz nadležnog pror. za fianc. rash.poslovanja</t>
  </si>
  <si>
    <t>Prihodi iz nadležnog pror. za fianc. Redovne djelatn.</t>
  </si>
  <si>
    <t>Ostali rashodi za zaposlene</t>
  </si>
  <si>
    <t>Doprinosi na plaću</t>
  </si>
  <si>
    <t>Doprinos za obvezno zdravstveno osiguranje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</si>
  <si>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</si>
  <si>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</si>
  <si>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</si>
  <si>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</si>
  <si>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</si>
  <si>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Rashodi za nabavu proizvedene dugotrajne imovine</t>
  </si>
  <si>
    <t>Postrojenja i oprema</t>
  </si>
  <si>
    <t>Tovarnik, A.G.Matoša 2</t>
  </si>
  <si>
    <t>RAZVOJNA AGENCIJA TINTL, OIB:49697721991</t>
  </si>
  <si>
    <t>5 Pomoći</t>
  </si>
  <si>
    <t xml:space="preserve">52 Ostale pomoći i darovnice </t>
  </si>
  <si>
    <t>4 Prihodi za posebne namjene</t>
  </si>
  <si>
    <t>43 Ostali prihodi za posebne namjene</t>
  </si>
  <si>
    <t>Tovarnik, A.G. Matoša 2</t>
  </si>
  <si>
    <t>A.G.  Matoša 2</t>
  </si>
  <si>
    <t>06 Usluge unapređenja razvoja zajednice</t>
  </si>
  <si>
    <t>062 Razvoj zajednice</t>
  </si>
  <si>
    <t>eur</t>
  </si>
  <si>
    <t>Jedinstveni upravni odjel</t>
  </si>
  <si>
    <t>Glava 00301</t>
  </si>
  <si>
    <t>Program 3013</t>
  </si>
  <si>
    <t>Proračunski korisnik-Razvojna agencija TINTL</t>
  </si>
  <si>
    <t>RASHODI POSLOVANJA</t>
  </si>
  <si>
    <t>Doprinosi na plaće</t>
  </si>
  <si>
    <t>doprinosi za obvezno zdravstveno osiguranje</t>
  </si>
  <si>
    <t>Rashodi za nabavu proizvedene dugotr. imovine</t>
  </si>
  <si>
    <t xml:space="preserve">UKUPNI RASHODI </t>
  </si>
  <si>
    <t>niti na stranom tržištu novca ili kapitala</t>
  </si>
  <si>
    <t>fondova Europske unije.</t>
  </si>
  <si>
    <t>– izvještaj o zaduživanju na domaćem i stranom tržištu novca i kapitala</t>
  </si>
  <si>
    <t>– izvještaj o korištenju sredstava fondova Europske unije</t>
  </si>
  <si>
    <t>– izvještaj o danim zajmovima i potraživanjima po danim zajmovima</t>
  </si>
  <si>
    <t>potraživanja po dsanim zajmovima.</t>
  </si>
  <si>
    <t>je imala dospjelih obveza kao niti potencijalnih obveza po osnovi sudskih sporova.</t>
  </si>
  <si>
    <r>
      <t>–</t>
    </r>
    <r>
      <rPr>
        <b/>
        <sz val="11"/>
        <color theme="1"/>
        <rFont val="Calibri"/>
        <family val="2"/>
        <charset val="238"/>
        <scheme val="minor"/>
      </rPr>
      <t xml:space="preserve"> izvještaj o stanju potraživanja i dospjelih obveza te o stanju potencijalnih obveza po osnovi sudskih sporova</t>
    </r>
  </si>
  <si>
    <t>POSEBNI IZVJEŠTAJI U POLUGODIŠNJEM IZVJEŠTAJU  O IZVRŠENJU FINANCIJSKOG PLANA PRORAČUNSKOG KORISNIKA</t>
  </si>
  <si>
    <t>Predsjednik Upravnog vijeća:</t>
  </si>
  <si>
    <t>______________________________</t>
  </si>
  <si>
    <t>REPUBLIKA HRVATSKA</t>
  </si>
  <si>
    <t>VUKOVARSKO-SRIJEMSKA ŽUPANIJA</t>
  </si>
  <si>
    <t xml:space="preserve"> OIB:49697721991,Tovarnik, A.G. Matoša 2</t>
  </si>
  <si>
    <t>RAZVOJNA AGENCIJA TINTL</t>
  </si>
  <si>
    <t xml:space="preserve">SAŽETAK  RAČUNA PRIHODA I RASHODA I  RAČUNA FINANCIRANJA, </t>
  </si>
  <si>
    <t xml:space="preserve">Na temelju Zakona o Proračunu (NN 144/21 )  </t>
  </si>
  <si>
    <t>Plaće za redovan rad</t>
  </si>
  <si>
    <t>Službena putovanja</t>
  </si>
  <si>
    <t>Naknade za prijevoz, za rad na terenu i odvojeni život</t>
  </si>
  <si>
    <t>Ostale naknade troškova zaposlenima</t>
  </si>
  <si>
    <t>Uredski materijal i ostali materijalni rashodi</t>
  </si>
  <si>
    <t>Energija</t>
  </si>
  <si>
    <t>Usluge telefona, pošte i prijevoza</t>
  </si>
  <si>
    <t>Usluge tekućeg i invest, održavanja</t>
  </si>
  <si>
    <t>Usluge promidžbe i informiranja</t>
  </si>
  <si>
    <t>Intelektualne i osobne usluge</t>
  </si>
  <si>
    <t>Ostale usluge</t>
  </si>
  <si>
    <t xml:space="preserve">Premija osiguranja </t>
  </si>
  <si>
    <t>Pristojbe i naknade</t>
  </si>
  <si>
    <t>Bankarske usluge i usluge platnog prometa</t>
  </si>
  <si>
    <t>Uredska oprema i namještaj</t>
  </si>
  <si>
    <t xml:space="preserve">Plaće za redovan rad </t>
  </si>
  <si>
    <t>Ostali rashodi za nezaposlene</t>
  </si>
  <si>
    <t>Stručno usavršavanje zaposlenika</t>
  </si>
  <si>
    <t>Ostale naknade zaposlenima</t>
  </si>
  <si>
    <t>Usluge tekućeg i investicijskog održavanja</t>
  </si>
  <si>
    <t>Naknada za rad predstavničkih i izvršnih tijela, povjerens.</t>
  </si>
  <si>
    <t>članarine i norme</t>
  </si>
  <si>
    <t>polugodišnjem i godišnjem izvještaju o izvršenju proračuna i financijskog plana ( NN 85/2023)</t>
  </si>
  <si>
    <t>Ustanova Razvojna agencija TINTL proračunski je korisnik Općine Lovas, osnivači su općine Tovarnik, Tompojevci, Stari Jankovci, Lovas</t>
  </si>
  <si>
    <t>i prema drugim naručiteljima usluga, pravnim i fizičkim osobama.</t>
  </si>
  <si>
    <t xml:space="preserve">OSTVARENJE/IZVRŠENJE 
1.-6.2024. </t>
  </si>
  <si>
    <t>7=5/3*100</t>
  </si>
  <si>
    <t>Računalne usluge</t>
  </si>
  <si>
    <t>sitni inventar i auto gume</t>
  </si>
  <si>
    <t>5=4/2*100</t>
  </si>
  <si>
    <t>Članarine i norme</t>
  </si>
  <si>
    <t>Sitni inventar i auto gume</t>
  </si>
  <si>
    <t xml:space="preserve">IZVRŠENJE 
1.-6.2024. </t>
  </si>
  <si>
    <t xml:space="preserve">Godišnji izvještaj o izvršenju financijskog plana Razvojne agencije TINTL sastavljen je sukladno Zakonu o proračunu i Pravilnika o </t>
  </si>
  <si>
    <t xml:space="preserve"> </t>
  </si>
  <si>
    <t>Razvojna agencija ima zadaću prvenstveno osmišljavati razvojne projekte za općine i grad osnivače, TINTL je otvoren</t>
  </si>
  <si>
    <t>I.  OPĆI DIO</t>
  </si>
  <si>
    <t xml:space="preserve">U Računu prihoda i rashoda prihodi i primici su iskazani po vrstama i izvorima financiranja i rashodi </t>
  </si>
  <si>
    <t>i izdaci po ekonomskoj klasifikaciji usklađenoj s Računskim planom proračuna.</t>
  </si>
  <si>
    <t>Rashodi i izdaci su iskazani prema ekonomskoj, funkcijskoj klasifikaciji i izvorima financiranja.</t>
  </si>
  <si>
    <t>1. PRIHODI I PRIMICI</t>
  </si>
  <si>
    <t>prihode poslovanja.</t>
  </si>
  <si>
    <t>2. RASHODI I IZDACI</t>
  </si>
  <si>
    <t xml:space="preserve">poslovanja. </t>
  </si>
  <si>
    <t>Rashodi poslovanja:</t>
  </si>
  <si>
    <t>Rashodi za nabavu nefinancijske imovine:</t>
  </si>
  <si>
    <t>Nije bilo izvršenja rashoda za nabavu nefinancijske imovine.</t>
  </si>
  <si>
    <t>Redovne djelatnosti RA TINTL, na aktivnosti A301222 u funkciji razvoja zajednice.</t>
  </si>
  <si>
    <t>Odgovorna osoba:___________________________</t>
  </si>
  <si>
    <t>što je 50,00 % plana.</t>
  </si>
  <si>
    <t xml:space="preserve">Izvršenje prihoda od prodaje proizvada i robe te pruženih usluga ( skupina 66 ), odnose se na pružene usluge,  </t>
  </si>
  <si>
    <t xml:space="preserve">OSTVARENJE/IZVRŠENJE 
1.-6.2025. </t>
  </si>
  <si>
    <t>IZVORNI PLAN ILI REBALANS 2025.*</t>
  </si>
  <si>
    <t>TEKUĆI PLAN 2025.*</t>
  </si>
  <si>
    <t>Zdravstvene i veterinarske usluge</t>
  </si>
  <si>
    <t>Zakupnine i najamnine</t>
  </si>
  <si>
    <t>Nematerijalna imovina</t>
  </si>
  <si>
    <t>Licence</t>
  </si>
  <si>
    <t>Materijal i djelovi za tekuće i investicijsko održavanje</t>
  </si>
  <si>
    <t xml:space="preserve">IZVRŠENJE 
1.-6.2025. </t>
  </si>
  <si>
    <t>POLUGODIŠNJI IZVJEŠTAJ O IZVRŠENJU FINANCIJSKOG PLANA ZA 2025. GODINU</t>
  </si>
  <si>
    <t>IZVORNI PLAN ILI REBALANS 2025.</t>
  </si>
  <si>
    <t xml:space="preserve"> TEKUĆI PLAN              2025.  </t>
  </si>
  <si>
    <t>IZVRŠENJE  1 - 6 /2025.</t>
  </si>
  <si>
    <t>indeks</t>
  </si>
  <si>
    <t>11    Opći prihodi i primici</t>
  </si>
  <si>
    <t>31    Vlastiti prihodi</t>
  </si>
  <si>
    <t>52    Pomoći</t>
  </si>
  <si>
    <t>Materijal i djelovi za tekuće invest. Održavanje</t>
  </si>
  <si>
    <t>Ostali nespomenuti financijski rashodi</t>
  </si>
  <si>
    <t>RAZDJEL 003</t>
  </si>
  <si>
    <t>RA TINTL, Funkcija 0620 Razvoj zajednice</t>
  </si>
  <si>
    <t>,</t>
  </si>
  <si>
    <t>Rashodi za nabavu neproizvedene dugotrajne imovine imovine</t>
  </si>
  <si>
    <t>nematerijalna imovina</t>
  </si>
  <si>
    <t>energija</t>
  </si>
  <si>
    <t>Naknada troškova zaposlenima</t>
  </si>
  <si>
    <t>Naknada za rad predstavničkih i izvršnih tijela</t>
  </si>
  <si>
    <t>Radshodi za zaposlene</t>
  </si>
  <si>
    <t>Doprinosi za obvezno zdravstveno osiguranje</t>
  </si>
  <si>
    <t>Akt./ projekt A301222</t>
  </si>
  <si>
    <t xml:space="preserve">Razvojna agencija TINTL u u šestomjesečnom izvještajnom razdoblju 2025. godine nije se zaduživala na domaćem </t>
  </si>
  <si>
    <t>Razvojna agencija TINTL u u šestomjesečnom izvještajnom razdoblju 2025. godine nije koristila sredstva iz</t>
  </si>
  <si>
    <t>Razvojna agencija TINTL u u šestomjesečnom izvještajnom razdoblju 2025. godine nije davala zajmove niti je imala</t>
  </si>
  <si>
    <t xml:space="preserve">Razvojna agencija TINTL u u šestomjesečnom izvještajnom razdoblju 2025. godine nije imala dospjelih potraživanja niti </t>
  </si>
  <si>
    <t xml:space="preserve">IZVJEŠTAJ O IZVRŠENJU FINANCIJSKOG PLANA PRORAČUNSKOG KORISNIKA JEDINICE LOKALNE I PODRUČNE (REGIONALNE) SAMOUPRAVE ZA PRVO POLUGODIŠTE 2025. </t>
  </si>
  <si>
    <t>OBRAZLOŽENJE POLUGODIŠNJEG IZVJEŠTAJA O IZVRŠENJU FINANCIJSKOG PLANA ZA 2025. GODINU RAZVOJNE AGENCIJE TINTL</t>
  </si>
  <si>
    <t xml:space="preserve">i grad Ilok. Općine Lovas, Tovarnik, Tompojevci, Stari Jankovci sufinancirali su  rad Razvojne agencije TINTL u prvom polugodištu sa po 10.000,00 eura </t>
  </si>
  <si>
    <t>Ukupno izvršeni rashodi i izdaci proračuna za rashode poslovanja iznose 49.134,42 eura što je 45,43 % plana.</t>
  </si>
  <si>
    <t>Ukupni rashodi veći su u odnosu na prvo polugodište prethodne godine za 45,38%</t>
  </si>
  <si>
    <t>Rashodi za nabavu nefinancijske imovine planirani su u iznosu od 4.500,00 eura ali u prvom polugodištu nije bilo izvršenja.</t>
  </si>
  <si>
    <t xml:space="preserve">Donos viška iz predhodnih razdoblja je 6.548,60  eura, višak prihoda prvog polugodišta je 5514,49 eura. U slijedeće  </t>
  </si>
  <si>
    <t>razdoblje prenesen je višak prihoda od 12.063,09 eura.</t>
  </si>
  <si>
    <t xml:space="preserve">Stanje novčanih sredstava na računu RA TINTL na početku proračunske godine je iznosilo 12.308,26 eura dok je stanje </t>
  </si>
  <si>
    <t>novčanih sredstava na kraju izvještajnog razdoblja iznosilo 20.295,90 eura.</t>
  </si>
  <si>
    <t xml:space="preserve">Izvršenje prihoda financijskog plana RA TINTL za 1-6 2025.g. je 54.648,91 eura što je 51,93% plana i u ukupnom iznosu se odnose </t>
  </si>
  <si>
    <t>Izvršenje prihoda od imovine ( skupina 64 ), odnosi se prihode od kamata i iznosi 0,91 eura. Isti nisu planirani.</t>
  </si>
  <si>
    <t>je 14.648,00 eura što je 353,130 % plana.</t>
  </si>
  <si>
    <t>Izvršenje prihoda iz nadležnog proračuna ( skupina 67 ), odnose se na prihode iz nadležnog proračuna, je 10.000,00 eura</t>
  </si>
  <si>
    <t>Izvršenje rashoda financijskog plana RA TINTL za 1-6 2025. g. jeste u iznosu 49.134,42 eura što je 45,43 % plana i odnose se na rashode</t>
  </si>
  <si>
    <t>Izvršenje rashoda za zaposlene (skupina 31) je 49.134,42 eura što je 47,41 % plana.</t>
  </si>
  <si>
    <t>Izvršenje materijalnih rashoda (skupina 32 ) je 4.214,23 eura što je 30,34 % plana</t>
  </si>
  <si>
    <t>Izvršenje Financijskih rashoda (skupina 34 ) je 196,06 eura što je 58,01 % plana..</t>
  </si>
  <si>
    <t xml:space="preserve">Posebni dio godišnjeg izvještaja o izvršenju financijskog plana za 1-6. 2025. g. čine rashodi i izdaci raspoređeni u Program 3013 </t>
  </si>
  <si>
    <t>Ukupno izvršenje je 49.134,42 eura i razvrstani su prema izvorima kako slijedi:</t>
  </si>
  <si>
    <t>zaposlene.</t>
  </si>
  <si>
    <t>Ukupno izvršeni prihodi iznose 54.648,91 eura što je 51,93 % plana. Ukupni prihodi veći su u odnosu na 1-6/2025 god. za 46,39%</t>
  </si>
  <si>
    <r>
      <rPr>
        <i/>
        <sz val="11"/>
        <color theme="1"/>
        <rFont val="Calibri"/>
        <family val="2"/>
        <charset val="238"/>
        <scheme val="minor"/>
      </rPr>
      <t>52 Pomoći:</t>
    </r>
    <r>
      <rPr>
        <sz val="11"/>
        <color theme="1"/>
        <rFont val="Calibri"/>
        <family val="2"/>
        <charset val="238"/>
        <scheme val="minor"/>
      </rPr>
      <t xml:space="preserve"> Iz ovog izvora realizirani su rashodi poslovanja 30.000,00 eura što je 37,50% plana i u ukupnom iznosu se odnose na rashode za </t>
    </r>
  </si>
  <si>
    <r>
      <rPr>
        <i/>
        <sz val="11"/>
        <color theme="1"/>
        <rFont val="Calibri"/>
        <family val="2"/>
        <charset val="238"/>
        <scheme val="minor"/>
      </rPr>
      <t>11  Opći prihodi i primici:</t>
    </r>
    <r>
      <rPr>
        <sz val="11"/>
        <color theme="1"/>
        <rFont val="Calibri"/>
        <family val="2"/>
        <charset val="238"/>
        <scheme val="minor"/>
      </rPr>
      <t xml:space="preserve"> Iz ovog izvora realizirani su rashodi poslovanja 10.000,00 eura što je 50,00% plana i to 5.889,66 eura rashodi za </t>
    </r>
  </si>
  <si>
    <t>zaposlene što je 63,58 % plana, 3.814,28 eura materijalni rashodi što je 41,28 % plana i 196,06 eura financijski rashodi što je 58,01% plana</t>
  </si>
  <si>
    <r>
      <rPr>
        <i/>
        <sz val="11"/>
        <color theme="1"/>
        <rFont val="Calibri"/>
        <family val="2"/>
        <charset val="238"/>
        <scheme val="minor"/>
      </rPr>
      <t>31  Vlastiti prihodi</t>
    </r>
    <r>
      <rPr>
        <sz val="11"/>
        <color theme="1"/>
        <rFont val="Calibri"/>
        <family val="2"/>
        <charset val="238"/>
        <scheme val="minor"/>
      </rPr>
      <t xml:space="preserve">: Iz ovog izvora realizirani su rashodi poslovanja u iznosu od 9.134,42 eura  što je 112,11 % palna  </t>
    </r>
  </si>
  <si>
    <t>i to 8.734,47 eura rashodi za zaposlene koji nisu bili planirani i 399,95 eura  materijalni rashodi što je 8,60 % plana. Financijski rashodi nisu planirani.</t>
  </si>
  <si>
    <t>Upravno vijeće Razvojne agencije TINTL na svojoj 29. sjednici održanoj dana 29.07.2025. donosi</t>
  </si>
  <si>
    <t>U Tovarniku, 29.07.2025.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</si>
</sst>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n_-;\-* #,##0.00\ _k_n_-;_-* &quot;-&quot;??\ _k_n_-;_-@_-"/>
    <numFmt numFmtId="165" formatCode="#,##0.00\ _k_n"/>
    <numFmt numFmtId="166" formatCode="#,##0\ _k_n"/>
    <numFmt numFmtId="167" formatCode="_-* #,##0_-;\-* #,##0_-;_-* &quot;-&quot;??_-;_-@_-"/>
    <numFmt numFmtId="168" formatCode="#,##0.0\ _k_n"/>
  </numFmts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278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4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0" fillId="2" borderId="0" xfId="0" applyFill="1"/>
    <xf numFmtId="0" fontId="9" fillId="3" borderId="3" xfId="0" applyFont="1" applyFill="1" applyBorder="1" applyAlignment="1">
      <alignment horizontal="left" vertical="center" wrapText="1"/>
    </xf>
    <xf numFmtId="0" fontId="9" fillId="3" borderId="3" xfId="0" quotePrefix="1" applyFont="1" applyFill="1" applyBorder="1" applyAlignment="1">
      <alignment horizontal="left" vertical="center"/>
    </xf>
    <xf numFmtId="0" fontId="10" fillId="3" borderId="3" xfId="0" quotePrefix="1" applyFont="1" applyFill="1" applyBorder="1" applyAlignment="1">
      <alignment horizontal="left" vertical="center"/>
    </xf>
    <xf numFmtId="0" fontId="11" fillId="4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/>
    </xf>
    <xf numFmtId="0" fontId="11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 wrapText="1"/>
    </xf>
    <xf numFmtId="0" fontId="1" fillId="2" borderId="0" xfId="0" applyFont="1" applyFill="1"/>
    <xf numFmtId="0" fontId="9" fillId="3" borderId="3" xfId="0" quotePrefix="1" applyFont="1" applyFill="1" applyBorder="1" applyAlignment="1">
      <alignment horizontal="left" vertical="center" wrapText="1"/>
    </xf>
    <xf numFmtId="0" fontId="16" fillId="3" borderId="3" xfId="0" quotePrefix="1" applyFont="1" applyFill="1" applyBorder="1" applyAlignment="1">
      <alignment horizontal="left" vertical="center"/>
    </xf>
    <xf numFmtId="0" fontId="16" fillId="4" borderId="3" xfId="0" quotePrefix="1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 wrapText="1"/>
    </xf>
    <xf numFmtId="2" fontId="0" fillId="4" borderId="3" xfId="0" applyNumberFormat="1" applyFill="1" applyBorder="1"/>
    <xf numFmtId="2" fontId="0" fillId="3" borderId="3" xfId="0" applyNumberFormat="1" applyFill="1" applyBorder="1"/>
    <xf numFmtId="2" fontId="0" fillId="2" borderId="3" xfId="0" applyNumberFormat="1" applyFill="1" applyBorder="1"/>
    <xf numFmtId="2" fontId="1" fillId="4" borderId="3" xfId="0" applyNumberFormat="1" applyFont="1" applyFill="1" applyBorder="1"/>
    <xf numFmtId="0" fontId="9" fillId="7" borderId="3" xfId="0" quotePrefix="1" applyFont="1" applyFill="1" applyBorder="1" applyAlignment="1">
      <alignment horizontal="left" vertical="center"/>
    </xf>
    <xf numFmtId="0" fontId="11" fillId="7" borderId="3" xfId="0" quotePrefix="1" applyFont="1" applyFill="1" applyBorder="1" applyAlignment="1">
      <alignment horizontal="left" vertical="center"/>
    </xf>
    <xf numFmtId="0" fontId="10" fillId="7" borderId="3" xfId="0" quotePrefix="1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 wrapText="1"/>
    </xf>
    <xf numFmtId="2" fontId="0" fillId="7" borderId="3" xfId="0" applyNumberFormat="1" applyFill="1" applyBorder="1"/>
    <xf numFmtId="0" fontId="9" fillId="7" borderId="3" xfId="0" quotePrefix="1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right"/>
    </xf>
    <xf numFmtId="0" fontId="16" fillId="3" borderId="3" xfId="0" applyFont="1" applyFill="1" applyBorder="1" applyAlignment="1">
      <alignment horizontal="left" vertical="center" wrapText="1"/>
    </xf>
    <xf numFmtId="0" fontId="11" fillId="5" borderId="3" xfId="0" quotePrefix="1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9" fillId="3" borderId="3" xfId="0" applyFont="1" applyFill="1" applyBorder="1" applyAlignment="1">
      <alignment vertical="center" wrapText="1"/>
    </xf>
    <xf numFmtId="165" fontId="3" fillId="8" borderId="3" xfId="0" applyNumberFormat="1" applyFont="1" applyFill="1" applyBorder="1" applyAlignment="1">
      <alignment horizontal="right"/>
    </xf>
    <xf numFmtId="165" fontId="3" fillId="4" borderId="3" xfId="0" applyNumberFormat="1" applyFont="1" applyFill="1" applyBorder="1" applyAlignment="1">
      <alignment horizontal="right"/>
    </xf>
    <xf numFmtId="165" fontId="3" fillId="3" borderId="3" xfId="0" applyNumberFormat="1" applyFont="1" applyFill="1" applyBorder="1" applyAlignment="1">
      <alignment horizontal="right"/>
    </xf>
    <xf numFmtId="165" fontId="3" fillId="5" borderId="3" xfId="0" applyNumberFormat="1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165" fontId="0" fillId="3" borderId="3" xfId="0" applyNumberFormat="1" applyFill="1" applyBorder="1"/>
    <xf numFmtId="165" fontId="0" fillId="5" borderId="3" xfId="0" applyNumberFormat="1" applyFill="1" applyBorder="1"/>
    <xf numFmtId="165" fontId="0" fillId="0" borderId="3" xfId="0" applyNumberFormat="1" applyBorder="1"/>
    <xf numFmtId="165" fontId="0" fillId="4" borderId="3" xfId="0" applyNumberFormat="1" applyFill="1" applyBorder="1"/>
    <xf numFmtId="165" fontId="0" fillId="2" borderId="3" xfId="0" applyNumberFormat="1" applyFill="1" applyBorder="1"/>
    <xf numFmtId="165" fontId="0" fillId="7" borderId="3" xfId="0" applyNumberFormat="1" applyFill="1" applyBorder="1"/>
    <xf numFmtId="165" fontId="1" fillId="4" borderId="3" xfId="0" applyNumberFormat="1" applyFont="1" applyFill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11" fillId="9" borderId="3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2" fontId="1" fillId="5" borderId="3" xfId="0" applyNumberFormat="1" applyFont="1" applyFill="1" applyBorder="1"/>
    <xf numFmtId="2" fontId="21" fillId="0" borderId="3" xfId="0" applyNumberFormat="1" applyFont="1" applyBorder="1"/>
    <xf numFmtId="2" fontId="0" fillId="5" borderId="3" xfId="0" applyNumberFormat="1" applyFill="1" applyBorder="1"/>
    <xf numFmtId="2" fontId="0" fillId="0" borderId="3" xfId="0" applyNumberFormat="1" applyBorder="1"/>
    <xf numFmtId="2" fontId="0" fillId="9" borderId="3" xfId="0" applyNumberFormat="1" applyFill="1" applyBorder="1"/>
    <xf numFmtId="2" fontId="1" fillId="9" borderId="3" xfId="0" applyNumberFormat="1" applyFont="1" applyFill="1" applyBorder="1"/>
    <xf numFmtId="165" fontId="1" fillId="9" borderId="3" xfId="0" applyNumberFormat="1" applyFont="1" applyFill="1" applyBorder="1"/>
    <xf numFmtId="4" fontId="3" fillId="4" borderId="3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165" fontId="3" fillId="7" borderId="3" xfId="0" applyNumberFormat="1" applyFont="1" applyFill="1" applyBorder="1" applyAlignment="1">
      <alignment horizontal="right"/>
    </xf>
    <xf numFmtId="165" fontId="6" fillId="4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2" fontId="0" fillId="8" borderId="3" xfId="0" applyNumberFormat="1" applyFill="1" applyBorder="1"/>
    <xf numFmtId="165" fontId="6" fillId="6" borderId="3" xfId="0" applyNumberFormat="1" applyFont="1" applyFill="1" applyBorder="1" applyAlignment="1">
      <alignment horizontal="right"/>
    </xf>
    <xf numFmtId="165" fontId="1" fillId="6" borderId="3" xfId="0" applyNumberFormat="1" applyFont="1" applyFill="1" applyBorder="1"/>
    <xf numFmtId="2" fontId="1" fillId="6" borderId="3" xfId="0" applyNumberFormat="1" applyFont="1" applyFill="1" applyBorder="1"/>
    <xf numFmtId="165" fontId="6" fillId="3" borderId="3" xfId="0" applyNumberFormat="1" applyFont="1" applyFill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6" fillId="3" borderId="3" xfId="0" applyNumberFormat="1" applyFont="1" applyFill="1" applyBorder="1" applyAlignment="1">
      <alignment horizontal="right" wrapText="1"/>
    </xf>
    <xf numFmtId="165" fontId="6" fillId="9" borderId="3" xfId="0" applyNumberFormat="1" applyFont="1" applyFill="1" applyBorder="1" applyAlignment="1">
      <alignment horizontal="right"/>
    </xf>
    <xf numFmtId="165" fontId="3" fillId="9" borderId="3" xfId="0" applyNumberFormat="1" applyFont="1" applyFill="1" applyBorder="1" applyAlignment="1">
      <alignment horizontal="right"/>
    </xf>
    <xf numFmtId="0" fontId="0" fillId="2" borderId="0" xfId="0" applyFill="1" applyAlignment="1">
      <alignment horizontal="left" vertical="center"/>
    </xf>
    <xf numFmtId="165" fontId="6" fillId="5" borderId="3" xfId="0" applyNumberFormat="1" applyFont="1" applyFill="1" applyBorder="1" applyAlignment="1">
      <alignment horizontal="right"/>
    </xf>
    <xf numFmtId="165" fontId="20" fillId="2" borderId="3" xfId="0" applyNumberFormat="1" applyFont="1" applyFill="1" applyBorder="1" applyAlignment="1">
      <alignment horizontal="right"/>
    </xf>
    <xf numFmtId="2" fontId="1" fillId="2" borderId="3" xfId="0" applyNumberFormat="1" applyFont="1" applyFill="1" applyBorder="1"/>
    <xf numFmtId="165" fontId="6" fillId="4" borderId="3" xfId="0" applyNumberFormat="1" applyFont="1" applyFill="1" applyBorder="1" applyAlignment="1">
      <alignment horizontal="right" wrapText="1"/>
    </xf>
    <xf numFmtId="165" fontId="6" fillId="5" borderId="3" xfId="0" applyNumberFormat="1" applyFont="1" applyFill="1" applyBorder="1" applyAlignment="1">
      <alignment horizontal="right" wrapText="1"/>
    </xf>
    <xf numFmtId="165" fontId="20" fillId="2" borderId="3" xfId="0" applyNumberFormat="1" applyFont="1" applyFill="1" applyBorder="1" applyAlignment="1">
      <alignment horizontal="right" wrapText="1"/>
    </xf>
    <xf numFmtId="165" fontId="3" fillId="9" borderId="3" xfId="0" applyNumberFormat="1" applyFont="1" applyFill="1" applyBorder="1" applyAlignment="1">
      <alignment horizontal="right" wrapText="1"/>
    </xf>
    <xf numFmtId="165" fontId="6" fillId="9" borderId="3" xfId="0" applyNumberFormat="1" applyFont="1" applyFill="1" applyBorder="1" applyAlignment="1">
      <alignment horizontal="right" wrapText="1"/>
    </xf>
    <xf numFmtId="165" fontId="3" fillId="2" borderId="3" xfId="0" applyNumberFormat="1" applyFont="1" applyFill="1" applyBorder="1" applyAlignment="1">
      <alignment horizontal="right" wrapText="1"/>
    </xf>
    <xf numFmtId="0" fontId="17" fillId="10" borderId="0" xfId="0" applyFont="1" applyFill="1" applyAlignment="1">
      <alignment horizontal="center"/>
    </xf>
    <xf numFmtId="0" fontId="24" fillId="10" borderId="0" xfId="0" applyFont="1" applyFill="1" applyAlignment="1">
      <alignment wrapText="1"/>
    </xf>
    <xf numFmtId="0" fontId="24" fillId="10" borderId="0" xfId="0" applyFont="1" applyFill="1" applyAlignment="1">
      <alignment horizontal="center"/>
    </xf>
    <xf numFmtId="0" fontId="24" fillId="10" borderId="0" xfId="0" applyFont="1" applyFill="1"/>
    <xf numFmtId="0" fontId="25" fillId="10" borderId="0" xfId="0" applyFont="1" applyFill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167" fontId="6" fillId="0" borderId="0" xfId="1" applyNumberFormat="1" applyFont="1" applyFill="1" applyBorder="1" applyAlignment="1" applyProtection="1">
      <alignment horizontal="center"/>
    </xf>
    <xf numFmtId="167" fontId="26" fillId="0" borderId="0" xfId="1" applyNumberFormat="1" applyFont="1" applyFill="1" applyBorder="1" applyAlignment="1" applyProtection="1"/>
    <xf numFmtId="0" fontId="1" fillId="0" borderId="0" xfId="0" applyFont="1"/>
    <xf numFmtId="0" fontId="12" fillId="0" borderId="0" xfId="0" applyFont="1"/>
    <xf numFmtId="0" fontId="22" fillId="0" borderId="0" xfId="0" applyFont="1"/>
    <xf numFmtId="0" fontId="6" fillId="12" borderId="3" xfId="0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0" fontId="6" fillId="13" borderId="3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29" fillId="0" borderId="0" xfId="0" applyFont="1"/>
    <xf numFmtId="165" fontId="6" fillId="13" borderId="3" xfId="0" applyNumberFormat="1" applyFont="1" applyFill="1" applyBorder="1" applyAlignment="1">
      <alignment wrapText="1"/>
    </xf>
    <xf numFmtId="165" fontId="27" fillId="12" borderId="3" xfId="0" applyNumberFormat="1" applyFont="1" applyFill="1" applyBorder="1" applyAlignment="1">
      <alignment wrapText="1"/>
    </xf>
    <xf numFmtId="0" fontId="30" fillId="10" borderId="3" xfId="0" applyFont="1" applyFill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4" fontId="6" fillId="2" borderId="3" xfId="0" applyNumberFormat="1" applyFont="1" applyFill="1" applyBorder="1" applyAlignment="1">
      <alignment horizontal="right"/>
    </xf>
    <xf numFmtId="165" fontId="0" fillId="9" borderId="3" xfId="0" applyNumberFormat="1" applyFill="1" applyBorder="1"/>
    <xf numFmtId="0" fontId="17" fillId="10" borderId="3" xfId="0" applyFont="1" applyFill="1" applyBorder="1" applyAlignment="1">
      <alignment horizontal="center" vertical="center" wrapText="1"/>
    </xf>
    <xf numFmtId="0" fontId="33" fillId="10" borderId="3" xfId="0" applyFont="1" applyFill="1" applyBorder="1" applyAlignment="1">
      <alignment horizontal="center" vertical="center" wrapText="1"/>
    </xf>
    <xf numFmtId="0" fontId="34" fillId="10" borderId="3" xfId="0" applyFont="1" applyFill="1" applyBorder="1" applyAlignment="1">
      <alignment horizontal="center" vertical="center" wrapText="1"/>
    </xf>
    <xf numFmtId="165" fontId="6" fillId="13" borderId="3" xfId="0" applyNumberFormat="1" applyFont="1" applyFill="1" applyBorder="1" applyAlignment="1">
      <alignment horizontal="center" wrapText="1"/>
    </xf>
    <xf numFmtId="165" fontId="6" fillId="13" borderId="3" xfId="0" applyNumberFormat="1" applyFont="1" applyFill="1" applyBorder="1" applyAlignment="1">
      <alignment horizontal="center"/>
    </xf>
    <xf numFmtId="2" fontId="35" fillId="13" borderId="3" xfId="0" applyNumberFormat="1" applyFont="1" applyFill="1" applyBorder="1" applyAlignment="1">
      <alignment horizontal="center"/>
    </xf>
    <xf numFmtId="0" fontId="20" fillId="12" borderId="3" xfId="0" applyFont="1" applyFill="1" applyBorder="1" applyAlignment="1">
      <alignment wrapText="1"/>
    </xf>
    <xf numFmtId="165" fontId="27" fillId="12" borderId="3" xfId="0" applyNumberFormat="1" applyFont="1" applyFill="1" applyBorder="1" applyAlignment="1">
      <alignment horizontal="center" wrapText="1"/>
    </xf>
    <xf numFmtId="165" fontId="6" fillId="12" borderId="3" xfId="0" applyNumberFormat="1" applyFont="1" applyFill="1" applyBorder="1" applyAlignment="1">
      <alignment horizontal="center"/>
    </xf>
    <xf numFmtId="2" fontId="36" fillId="12" borderId="3" xfId="0" applyNumberFormat="1" applyFont="1" applyFill="1" applyBorder="1" applyAlignment="1">
      <alignment horizontal="center"/>
    </xf>
    <xf numFmtId="165" fontId="37" fillId="14" borderId="3" xfId="1" applyNumberFormat="1" applyFont="1" applyFill="1" applyBorder="1" applyAlignment="1" applyProtection="1">
      <alignment horizontal="right"/>
    </xf>
    <xf numFmtId="165" fontId="35" fillId="14" borderId="3" xfId="1" applyNumberFormat="1" applyFont="1" applyFill="1" applyBorder="1" applyAlignment="1" applyProtection="1">
      <alignment horizontal="right"/>
    </xf>
    <xf numFmtId="166" fontId="37" fillId="14" borderId="3" xfId="1" applyNumberFormat="1" applyFont="1" applyFill="1" applyBorder="1" applyAlignment="1" applyProtection="1">
      <alignment horizontal="right"/>
    </xf>
    <xf numFmtId="0" fontId="3" fillId="7" borderId="3" xfId="0" applyFont="1" applyFill="1" applyBorder="1" applyAlignment="1">
      <alignment horizontal="center"/>
    </xf>
    <xf numFmtId="0" fontId="20" fillId="7" borderId="3" xfId="0" applyFont="1" applyFill="1" applyBorder="1" applyAlignment="1">
      <alignment wrapText="1"/>
    </xf>
    <xf numFmtId="165" fontId="20" fillId="7" borderId="3" xfId="0" applyNumberFormat="1" applyFont="1" applyFill="1" applyBorder="1" applyAlignment="1">
      <alignment horizontal="center" wrapText="1"/>
    </xf>
    <xf numFmtId="165" fontId="3" fillId="7" borderId="3" xfId="0" applyNumberFormat="1" applyFont="1" applyFill="1" applyBorder="1" applyAlignment="1">
      <alignment horizontal="center"/>
    </xf>
    <xf numFmtId="165" fontId="20" fillId="7" borderId="3" xfId="0" applyNumberFormat="1" applyFont="1" applyFill="1" applyBorder="1" applyAlignment="1">
      <alignment wrapText="1"/>
    </xf>
    <xf numFmtId="4" fontId="35" fillId="7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5" fontId="20" fillId="2" borderId="3" xfId="0" applyNumberFormat="1" applyFont="1" applyFill="1" applyBorder="1" applyAlignment="1">
      <alignment horizontal="center" wrapText="1"/>
    </xf>
    <xf numFmtId="165" fontId="3" fillId="2" borderId="3" xfId="0" applyNumberFormat="1" applyFont="1" applyFill="1" applyBorder="1" applyAlignment="1">
      <alignment horizontal="center"/>
    </xf>
    <xf numFmtId="165" fontId="20" fillId="2" borderId="3" xfId="0" applyNumberFormat="1" applyFont="1" applyFill="1" applyBorder="1" applyAlignment="1">
      <alignment wrapText="1"/>
    </xf>
    <xf numFmtId="2" fontId="35" fillId="2" borderId="3" xfId="0" applyNumberFormat="1" applyFont="1" applyFill="1" applyBorder="1" applyAlignment="1">
      <alignment horizontal="center"/>
    </xf>
    <xf numFmtId="165" fontId="36" fillId="14" borderId="3" xfId="0" applyNumberFormat="1" applyFont="1" applyFill="1" applyBorder="1" applyAlignment="1">
      <alignment horizontal="center" wrapText="1"/>
    </xf>
    <xf numFmtId="165" fontId="36" fillId="14" borderId="3" xfId="1" applyNumberFormat="1" applyFont="1" applyFill="1" applyBorder="1" applyAlignment="1" applyProtection="1">
      <alignment horizontal="center"/>
    </xf>
    <xf numFmtId="165" fontId="36" fillId="14" borderId="3" xfId="1" applyNumberFormat="1" applyFont="1" applyFill="1" applyBorder="1" applyAlignment="1" applyProtection="1"/>
    <xf numFmtId="0" fontId="36" fillId="8" borderId="3" xfId="0" applyFont="1" applyFill="1" applyBorder="1" applyAlignment="1">
      <alignment horizontal="left"/>
    </xf>
    <xf numFmtId="0" fontId="36" fillId="8" borderId="3" xfId="0" applyFont="1" applyFill="1" applyBorder="1" applyAlignment="1">
      <alignment wrapText="1"/>
    </xf>
    <xf numFmtId="165" fontId="36" fillId="8" borderId="3" xfId="1" applyNumberFormat="1" applyFont="1" applyFill="1" applyBorder="1" applyAlignment="1" applyProtection="1">
      <alignment horizontal="right"/>
    </xf>
    <xf numFmtId="0" fontId="36" fillId="4" borderId="3" xfId="0" applyFont="1" applyFill="1" applyBorder="1" applyAlignment="1">
      <alignment horizontal="center"/>
    </xf>
    <xf numFmtId="0" fontId="36" fillId="4" borderId="3" xfId="0" applyFont="1" applyFill="1" applyBorder="1" applyAlignment="1">
      <alignment wrapText="1"/>
    </xf>
    <xf numFmtId="165" fontId="36" fillId="4" borderId="3" xfId="1" applyNumberFormat="1" applyFont="1" applyFill="1" applyBorder="1" applyAlignment="1" applyProtection="1">
      <alignment horizontal="right"/>
    </xf>
    <xf numFmtId="0" fontId="36" fillId="11" borderId="3" xfId="0" applyFont="1" applyFill="1" applyBorder="1" applyAlignment="1">
      <alignment horizontal="center"/>
    </xf>
    <xf numFmtId="0" fontId="36" fillId="11" borderId="3" xfId="0" applyFont="1" applyFill="1" applyBorder="1" applyAlignment="1">
      <alignment wrapText="1"/>
    </xf>
    <xf numFmtId="165" fontId="36" fillId="11" borderId="3" xfId="1" applyNumberFormat="1" applyFont="1" applyFill="1" applyBorder="1" applyAlignment="1" applyProtection="1">
      <alignment horizontal="right"/>
    </xf>
    <xf numFmtId="0" fontId="35" fillId="0" borderId="3" xfId="0" applyFont="1" applyBorder="1" applyAlignment="1">
      <alignment horizontal="right"/>
    </xf>
    <xf numFmtId="0" fontId="35" fillId="0" borderId="3" xfId="0" applyFont="1" applyBorder="1" applyAlignment="1">
      <alignment horizontal="right" wrapText="1"/>
    </xf>
    <xf numFmtId="165" fontId="35" fillId="0" borderId="3" xfId="1" applyNumberFormat="1" applyFont="1" applyFill="1" applyBorder="1" applyAlignment="1" applyProtection="1">
      <alignment horizontal="right"/>
    </xf>
    <xf numFmtId="166" fontId="35" fillId="0" borderId="3" xfId="1" applyNumberFormat="1" applyFont="1" applyFill="1" applyBorder="1" applyAlignment="1" applyProtection="1">
      <alignment horizontal="right"/>
    </xf>
    <xf numFmtId="0" fontId="35" fillId="2" borderId="3" xfId="0" applyFont="1" applyFill="1" applyBorder="1" applyAlignment="1">
      <alignment horizontal="right"/>
    </xf>
    <xf numFmtId="0" fontId="35" fillId="2" borderId="3" xfId="0" applyFont="1" applyFill="1" applyBorder="1" applyAlignment="1">
      <alignment wrapText="1"/>
    </xf>
    <xf numFmtId="165" fontId="35" fillId="2" borderId="3" xfId="1" applyNumberFormat="1" applyFont="1" applyFill="1" applyBorder="1" applyAlignment="1" applyProtection="1">
      <alignment horizontal="right"/>
    </xf>
    <xf numFmtId="166" fontId="35" fillId="2" borderId="3" xfId="1" applyNumberFormat="1" applyFont="1" applyFill="1" applyBorder="1" applyAlignment="1" applyProtection="1">
      <alignment horizontal="right"/>
    </xf>
    <xf numFmtId="0" fontId="35" fillId="2" borderId="3" xfId="0" applyFont="1" applyFill="1" applyBorder="1" applyAlignment="1">
      <alignment horizontal="right" wrapText="1"/>
    </xf>
    <xf numFmtId="168" fontId="36" fillId="11" borderId="3" xfId="1" applyNumberFormat="1" applyFont="1" applyFill="1" applyBorder="1" applyAlignment="1" applyProtection="1">
      <alignment horizontal="right"/>
    </xf>
    <xf numFmtId="165" fontId="38" fillId="14" borderId="3" xfId="1" applyNumberFormat="1" applyFont="1" applyFill="1" applyBorder="1" applyAlignment="1" applyProtection="1">
      <alignment horizontal="right"/>
    </xf>
    <xf numFmtId="166" fontId="38" fillId="14" borderId="3" xfId="1" applyNumberFormat="1" applyFont="1" applyFill="1" applyBorder="1" applyAlignment="1" applyProtection="1">
      <alignment horizontal="right"/>
    </xf>
    <xf numFmtId="166" fontId="36" fillId="8" borderId="3" xfId="1" applyNumberFormat="1" applyFont="1" applyFill="1" applyBorder="1" applyAlignment="1" applyProtection="1">
      <alignment horizontal="right"/>
    </xf>
    <xf numFmtId="166" fontId="36" fillId="11" borderId="3" xfId="1" applyNumberFormat="1" applyFont="1" applyFill="1" applyBorder="1" applyAlignment="1" applyProtection="1">
      <alignment horizontal="right"/>
    </xf>
    <xf numFmtId="166" fontId="36" fillId="4" borderId="3" xfId="1" applyNumberFormat="1" applyFont="1" applyFill="1" applyBorder="1" applyAlignment="1" applyProtection="1">
      <alignment horizontal="right"/>
    </xf>
    <xf numFmtId="0" fontId="36" fillId="12" borderId="3" xfId="0" applyFont="1" applyFill="1" applyBorder="1" applyAlignment="1">
      <alignment horizontal="center"/>
    </xf>
    <xf numFmtId="0" fontId="36" fillId="12" borderId="3" xfId="0" applyFont="1" applyFill="1" applyBorder="1" applyAlignment="1">
      <alignment wrapText="1"/>
    </xf>
    <xf numFmtId="165" fontId="36" fillId="12" borderId="3" xfId="1" applyNumberFormat="1" applyFont="1" applyFill="1" applyBorder="1" applyAlignment="1" applyProtection="1">
      <alignment horizontal="right"/>
    </xf>
    <xf numFmtId="166" fontId="36" fillId="12" borderId="3" xfId="1" applyNumberFormat="1" applyFont="1" applyFill="1" applyBorder="1" applyAlignment="1" applyProtection="1">
      <alignment horizontal="right"/>
    </xf>
    <xf numFmtId="165" fontId="36" fillId="2" borderId="3" xfId="1" applyNumberFormat="1" applyFont="1" applyFill="1" applyBorder="1" applyAlignment="1" applyProtection="1">
      <alignment horizontal="right"/>
    </xf>
    <xf numFmtId="0" fontId="38" fillId="9" borderId="3" xfId="0" applyFont="1" applyFill="1" applyBorder="1" applyAlignment="1">
      <alignment horizontal="center"/>
    </xf>
    <xf numFmtId="0" fontId="38" fillId="9" borderId="3" xfId="0" applyFont="1" applyFill="1" applyBorder="1" applyAlignment="1">
      <alignment wrapText="1"/>
    </xf>
    <xf numFmtId="165" fontId="36" fillId="9" borderId="3" xfId="1" applyNumberFormat="1" applyFont="1" applyFill="1" applyBorder="1" applyAlignment="1" applyProtection="1">
      <alignment horizontal="right"/>
    </xf>
    <xf numFmtId="166" fontId="35" fillId="9" borderId="3" xfId="1" applyNumberFormat="1" applyFont="1" applyFill="1" applyBorder="1" applyAlignment="1" applyProtection="1">
      <alignment horizontal="right"/>
    </xf>
    <xf numFmtId="165" fontId="35" fillId="9" borderId="3" xfId="1" applyNumberFormat="1" applyFont="1" applyFill="1" applyBorder="1" applyAlignment="1" applyProtection="1">
      <alignment horizontal="right"/>
    </xf>
    <xf numFmtId="166" fontId="36" fillId="2" borderId="3" xfId="1" applyNumberFormat="1" applyFont="1" applyFill="1" applyBorder="1" applyAlignment="1" applyProtection="1">
      <alignment horizontal="right"/>
    </xf>
    <xf numFmtId="0" fontId="9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165" fontId="39" fillId="4" borderId="3" xfId="0" applyNumberFormat="1" applyFont="1" applyFill="1" applyBorder="1"/>
    <xf numFmtId="165" fontId="39" fillId="5" borderId="3" xfId="0" applyNumberFormat="1" applyFont="1" applyFill="1" applyBorder="1"/>
    <xf numFmtId="165" fontId="40" fillId="0" borderId="3" xfId="0" applyNumberFormat="1" applyFont="1" applyBorder="1"/>
    <xf numFmtId="165" fontId="31" fillId="9" borderId="3" xfId="0" applyNumberFormat="1" applyFont="1" applyFill="1" applyBorder="1"/>
    <xf numFmtId="165" fontId="31" fillId="0" borderId="3" xfId="0" applyNumberFormat="1" applyFont="1" applyBorder="1"/>
    <xf numFmtId="165" fontId="39" fillId="9" borderId="3" xfId="0" applyNumberFormat="1" applyFont="1" applyFill="1" applyBorder="1"/>
    <xf numFmtId="0" fontId="38" fillId="15" borderId="3" xfId="0" applyFont="1" applyFill="1" applyBorder="1" applyAlignment="1">
      <alignment horizontal="center"/>
    </xf>
    <xf numFmtId="0" fontId="38" fillId="15" borderId="3" xfId="0" applyFont="1" applyFill="1" applyBorder="1" applyAlignment="1">
      <alignment wrapText="1"/>
    </xf>
    <xf numFmtId="165" fontId="38" fillId="15" borderId="3" xfId="1" applyNumberFormat="1" applyFont="1" applyFill="1" applyBorder="1" applyAlignment="1" applyProtection="1">
      <alignment horizontal="right"/>
    </xf>
    <xf numFmtId="166" fontId="38" fillId="15" borderId="3" xfId="1" applyNumberFormat="1" applyFont="1" applyFill="1" applyBorder="1" applyAlignment="1" applyProtection="1">
      <alignment horizontal="right"/>
    </xf>
    <xf numFmtId="165" fontId="35" fillId="15" borderId="3" xfId="1" applyNumberFormat="1" applyFont="1" applyFill="1" applyBorder="1" applyAlignment="1" applyProtection="1">
      <alignment horizontal="right"/>
    </xf>
    <xf numFmtId="166" fontId="35" fillId="15" borderId="3" xfId="1" applyNumberFormat="1" applyFont="1" applyFill="1" applyBorder="1" applyAlignment="1" applyProtection="1">
      <alignment horizontal="right"/>
    </xf>
    <xf numFmtId="165" fontId="36" fillId="15" borderId="3" xfId="1" applyNumberFormat="1" applyFont="1" applyFill="1" applyBorder="1" applyAlignment="1" applyProtection="1">
      <alignment horizontal="right"/>
    </xf>
    <xf numFmtId="0" fontId="0" fillId="0" borderId="0" xfId="0" applyAlignment="1">
      <alignment horizontal="center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8" fillId="0" borderId="5" xfId="0" applyFont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8" fillId="14" borderId="1" xfId="0" applyFont="1" applyFill="1" applyBorder="1" applyAlignment="1">
      <alignment horizontal="left"/>
    </xf>
    <xf numFmtId="0" fontId="38" fillId="14" borderId="4" xfId="0" applyFont="1" applyFill="1" applyBorder="1" applyAlignment="1">
      <alignment horizontal="left"/>
    </xf>
    <xf numFmtId="0" fontId="34" fillId="10" borderId="1" xfId="0" applyFont="1" applyFill="1" applyBorder="1" applyAlignment="1">
      <alignment horizontal="center" vertical="center" wrapText="1"/>
    </xf>
    <xf numFmtId="0" fontId="34" fillId="10" borderId="4" xfId="0" applyFont="1" applyFill="1" applyBorder="1" applyAlignment="1">
      <alignment horizontal="center" vertical="center" wrapText="1"/>
    </xf>
    <xf numFmtId="0" fontId="37" fillId="14" borderId="3" xfId="0" applyFont="1" applyFill="1" applyBorder="1" applyAlignment="1">
      <alignment horizontal="left"/>
    </xf>
    <xf numFmtId="0" fontId="35" fillId="14" borderId="3" xfId="0" applyFont="1" applyFill="1" applyBorder="1" applyAlignment="1">
      <alignment horizontal="left"/>
    </xf>
    <xf numFmtId="0" fontId="37" fillId="14" borderId="1" xfId="0" applyFont="1" applyFill="1" applyBorder="1" applyAlignment="1">
      <alignment horizontal="left"/>
    </xf>
    <xf numFmtId="0" fontId="37" fillId="14" borderId="4" xfId="0" applyFont="1" applyFill="1" applyBorder="1" applyAlignment="1">
      <alignment horizontal="left"/>
    </xf>
    <xf numFmtId="0" fontId="38" fillId="14" borderId="3" xfId="0" applyFont="1" applyFill="1" applyBorder="1" applyAlignment="1">
      <alignment horizontal="left"/>
    </xf>
    <xf numFmtId="0" fontId="36" fillId="14" borderId="3" xfId="0" applyFont="1" applyFill="1" applyBorder="1" applyAlignment="1">
      <alignment horizontal="left"/>
    </xf>
    <xf numFmtId="0" fontId="6" fillId="10" borderId="0" xfId="0" applyFont="1" applyFill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Q41"/>
  <sheetViews>
    <sheetView tabSelected="1" zoomScale="80" zoomScaleNormal="80" workbookViewId="0">
      <selection activeCell="B8" sqref="B8"/>
    </sheetView>
  </sheetViews>
  <sheetFormatPr defaultRowHeight="14.4" x14ac:dyDescent="0.3"/>
  <cols>
    <col min="6" max="6" width="22.5546875" customWidth="1"/>
    <col min="7" max="10" width="25.33203125" customWidth="1"/>
    <col min="11" max="12" width="15.6640625" customWidth="1"/>
  </cols>
  <sheetData>
    <row r="2" spans="2:12" x14ac:dyDescent="0.3">
      <c r="B2" s="230" t="s">
        <v>114</v>
      </c>
      <c r="C2" s="230"/>
      <c r="D2" s="230"/>
      <c r="E2" s="230"/>
      <c r="F2" s="230"/>
      <c r="G2" s="230"/>
    </row>
    <row r="3" spans="2:12" x14ac:dyDescent="0.3">
      <c r="B3" s="230" t="s">
        <v>115</v>
      </c>
      <c r="C3" s="230"/>
      <c r="D3" s="230"/>
      <c r="E3" s="230"/>
      <c r="F3" s="230"/>
      <c r="G3" s="230"/>
    </row>
    <row r="4" spans="2:12" s="137" customFormat="1" ht="15.6" x14ac:dyDescent="0.3">
      <c r="B4" s="255" t="s">
        <v>117</v>
      </c>
      <c r="C4" s="255"/>
      <c r="D4" s="255"/>
      <c r="E4" s="255"/>
      <c r="F4" s="255"/>
      <c r="G4" s="255"/>
    </row>
    <row r="5" spans="2:12" ht="15.6" x14ac:dyDescent="0.3">
      <c r="B5" s="256" t="s">
        <v>116</v>
      </c>
      <c r="C5" s="256"/>
      <c r="D5" s="256"/>
      <c r="E5" s="256"/>
      <c r="F5" s="256"/>
      <c r="G5" s="256"/>
    </row>
    <row r="6" spans="2:12" ht="27.75" customHeight="1" x14ac:dyDescent="0.3"/>
    <row r="7" spans="2:12" ht="14.25" customHeight="1" x14ac:dyDescent="0.3">
      <c r="B7" t="s">
        <v>119</v>
      </c>
    </row>
    <row r="8" spans="2:12" ht="14.25" customHeight="1" x14ac:dyDescent="0.3">
      <c r="B8" t="s">
        <v>232</v>
      </c>
    </row>
    <row r="9" spans="2:12" ht="14.25" customHeight="1" x14ac:dyDescent="0.3"/>
    <row r="10" spans="2:12" ht="29.25" customHeight="1" x14ac:dyDescent="0.3">
      <c r="B10" s="257" t="s">
        <v>205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</row>
    <row r="11" spans="2:12" ht="15.75" customHeight="1" x14ac:dyDescent="0.3">
      <c r="B11" s="258" t="s">
        <v>14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</row>
    <row r="12" spans="2:12" ht="18" customHeight="1" x14ac:dyDescent="0.3">
      <c r="B12" s="258" t="s">
        <v>118</v>
      </c>
      <c r="C12" s="258"/>
      <c r="D12" s="258"/>
      <c r="E12" s="258"/>
      <c r="F12" s="258"/>
      <c r="G12" s="258"/>
      <c r="H12" s="258"/>
      <c r="I12" s="258"/>
      <c r="J12" s="258"/>
      <c r="K12" s="258"/>
      <c r="L12" s="258"/>
    </row>
    <row r="13" spans="2:12" x14ac:dyDescent="0.3">
      <c r="B13" s="233"/>
      <c r="C13" s="233"/>
      <c r="D13" s="233"/>
      <c r="E13" s="233"/>
      <c r="F13" s="233"/>
      <c r="G13" s="4"/>
      <c r="H13" s="4"/>
      <c r="I13" s="4"/>
      <c r="J13" s="4"/>
      <c r="K13" s="21"/>
      <c r="L13" t="s">
        <v>93</v>
      </c>
    </row>
    <row r="14" spans="2:12" ht="26.4" x14ac:dyDescent="0.3">
      <c r="B14" s="240" t="s">
        <v>7</v>
      </c>
      <c r="C14" s="241"/>
      <c r="D14" s="241"/>
      <c r="E14" s="241"/>
      <c r="F14" s="242"/>
      <c r="G14" s="26" t="s">
        <v>145</v>
      </c>
      <c r="H14" s="1" t="s">
        <v>172</v>
      </c>
      <c r="I14" s="1" t="s">
        <v>173</v>
      </c>
      <c r="J14" s="26" t="s">
        <v>171</v>
      </c>
      <c r="K14" s="1" t="s">
        <v>19</v>
      </c>
      <c r="L14" s="1" t="s">
        <v>52</v>
      </c>
    </row>
    <row r="15" spans="2:12" s="29" customFormat="1" ht="10.199999999999999" x14ac:dyDescent="0.2">
      <c r="B15" s="243">
        <v>1</v>
      </c>
      <c r="C15" s="243"/>
      <c r="D15" s="243"/>
      <c r="E15" s="243"/>
      <c r="F15" s="244"/>
      <c r="G15" s="28">
        <v>2</v>
      </c>
      <c r="H15" s="27">
        <v>3</v>
      </c>
      <c r="I15" s="27">
        <v>4</v>
      </c>
      <c r="J15" s="27">
        <v>5</v>
      </c>
      <c r="K15" s="27" t="s">
        <v>21</v>
      </c>
      <c r="L15" s="27" t="s">
        <v>146</v>
      </c>
    </row>
    <row r="16" spans="2:12" x14ac:dyDescent="0.3">
      <c r="B16" s="250" t="s">
        <v>0</v>
      </c>
      <c r="C16" s="236"/>
      <c r="D16" s="236"/>
      <c r="E16" s="236"/>
      <c r="F16" s="251"/>
      <c r="G16" s="113">
        <f>G17</f>
        <v>37330.67</v>
      </c>
      <c r="H16" s="113">
        <f>H17+H18</f>
        <v>105237.62</v>
      </c>
      <c r="I16" s="113">
        <f>I17+I18</f>
        <v>0</v>
      </c>
      <c r="J16" s="89">
        <f>J17+J18</f>
        <v>54648.91</v>
      </c>
      <c r="K16" s="89">
        <f>J16/G16*100</f>
        <v>146.39145239021965</v>
      </c>
      <c r="L16" s="89">
        <f>J16/H16*100</f>
        <v>51.929063009976858</v>
      </c>
    </row>
    <row r="17" spans="1:43" x14ac:dyDescent="0.3">
      <c r="B17" s="245" t="s">
        <v>53</v>
      </c>
      <c r="C17" s="246"/>
      <c r="D17" s="246"/>
      <c r="E17" s="246"/>
      <c r="F17" s="232"/>
      <c r="G17" s="114">
        <f>' Račun prihoda i rashoda'!G11</f>
        <v>37330.67</v>
      </c>
      <c r="H17" s="114">
        <f>' Račun prihoda i rashoda'!H12</f>
        <v>105237.62</v>
      </c>
      <c r="I17" s="114">
        <f>' Račun prihoda i rashoda'!I12</f>
        <v>0</v>
      </c>
      <c r="J17" s="90">
        <f>' Račun prihoda i rashoda'!J12</f>
        <v>54648.91</v>
      </c>
      <c r="K17" s="90">
        <f>J17/G17*100</f>
        <v>146.39145239021965</v>
      </c>
      <c r="L17" s="90">
        <f>J17/H17*100</f>
        <v>51.929063009976858</v>
      </c>
    </row>
    <row r="18" spans="1:43" x14ac:dyDescent="0.3">
      <c r="B18" s="231" t="s">
        <v>58</v>
      </c>
      <c r="C18" s="232"/>
      <c r="D18" s="232"/>
      <c r="E18" s="232"/>
      <c r="F18" s="232"/>
      <c r="G18" s="114"/>
      <c r="H18" s="114"/>
      <c r="I18" s="114"/>
      <c r="J18" s="90"/>
      <c r="K18" s="90"/>
      <c r="L18" s="90"/>
    </row>
    <row r="19" spans="1:43" x14ac:dyDescent="0.3">
      <c r="B19" s="22" t="s">
        <v>1</v>
      </c>
      <c r="C19" s="37"/>
      <c r="D19" s="37"/>
      <c r="E19" s="37"/>
      <c r="F19" s="37"/>
      <c r="G19" s="113">
        <f>G20</f>
        <v>33798.01</v>
      </c>
      <c r="H19" s="113">
        <f>H20+H21</f>
        <v>108147.99999999999</v>
      </c>
      <c r="I19" s="113">
        <f>I20+I21</f>
        <v>0</v>
      </c>
      <c r="J19" s="89">
        <f>J20+J21</f>
        <v>49134.42</v>
      </c>
      <c r="K19" s="89">
        <f>J19/G19*100</f>
        <v>145.37666566759401</v>
      </c>
      <c r="L19" s="89">
        <f>J19/H19*100</f>
        <v>45.432573880238195</v>
      </c>
    </row>
    <row r="20" spans="1:43" x14ac:dyDescent="0.3">
      <c r="B20" s="253" t="s">
        <v>54</v>
      </c>
      <c r="C20" s="246"/>
      <c r="D20" s="246"/>
      <c r="E20" s="246"/>
      <c r="F20" s="246"/>
      <c r="G20" s="114">
        <f>' Račun prihoda i rashoda'!G33</f>
        <v>33798.01</v>
      </c>
      <c r="H20" s="114">
        <f>' Račun prihoda i rashoda'!H33</f>
        <v>103647.99999999999</v>
      </c>
      <c r="I20" s="114">
        <f>' Račun prihoda i rashoda'!I33</f>
        <v>0</v>
      </c>
      <c r="J20" s="90">
        <f>' Račun prihoda i rashoda'!J33</f>
        <v>49134.42</v>
      </c>
      <c r="K20" s="91">
        <f>J20/G20*100</f>
        <v>145.37666566759401</v>
      </c>
      <c r="L20" s="151">
        <f>J20/H20*100</f>
        <v>47.405082587218281</v>
      </c>
    </row>
    <row r="21" spans="1:43" x14ac:dyDescent="0.3">
      <c r="B21" s="231" t="s">
        <v>55</v>
      </c>
      <c r="C21" s="232"/>
      <c r="D21" s="232"/>
      <c r="E21" s="232"/>
      <c r="F21" s="232"/>
      <c r="G21" s="114"/>
      <c r="H21" s="114">
        <f>' Račun prihoda i rashoda'!H69</f>
        <v>4500</v>
      </c>
      <c r="I21" s="114">
        <f>' Račun prihoda i rashoda'!I69</f>
        <v>0</v>
      </c>
      <c r="J21" s="90"/>
      <c r="K21" s="91"/>
      <c r="L21" s="91"/>
    </row>
    <row r="22" spans="1:43" x14ac:dyDescent="0.3">
      <c r="B22" s="235" t="s">
        <v>60</v>
      </c>
      <c r="C22" s="236"/>
      <c r="D22" s="236"/>
      <c r="E22" s="236"/>
      <c r="F22" s="236"/>
      <c r="G22" s="115">
        <f>G16-G19</f>
        <v>3532.6599999999962</v>
      </c>
      <c r="H22" s="115">
        <f>H16-H19</f>
        <v>-2910.3799999999901</v>
      </c>
      <c r="I22" s="115">
        <v>0</v>
      </c>
      <c r="J22" s="92">
        <f>J16-J19</f>
        <v>5514.4900000000052</v>
      </c>
      <c r="K22" s="89"/>
      <c r="L22" s="92"/>
    </row>
    <row r="23" spans="1:43" ht="17.399999999999999" x14ac:dyDescent="0.3">
      <c r="B23" s="2"/>
      <c r="C23" s="17"/>
      <c r="D23" s="17"/>
      <c r="E23" s="17"/>
      <c r="F23" s="17"/>
      <c r="G23" s="17"/>
      <c r="H23" s="17"/>
      <c r="I23" s="18"/>
      <c r="J23" s="18"/>
      <c r="K23" s="18"/>
      <c r="L23" s="18"/>
    </row>
    <row r="24" spans="1:43" ht="18" customHeight="1" x14ac:dyDescent="0.3">
      <c r="B24" s="233" t="s">
        <v>61</v>
      </c>
      <c r="C24" s="233"/>
      <c r="D24" s="233"/>
      <c r="E24" s="233"/>
      <c r="F24" s="233"/>
      <c r="G24" s="17"/>
      <c r="H24" s="17"/>
      <c r="I24" s="18"/>
      <c r="J24" s="18"/>
      <c r="K24" s="18"/>
      <c r="L24" s="18"/>
    </row>
    <row r="25" spans="1:43" ht="26.4" x14ac:dyDescent="0.3">
      <c r="B25" s="240" t="s">
        <v>7</v>
      </c>
      <c r="C25" s="241"/>
      <c r="D25" s="241"/>
      <c r="E25" s="241"/>
      <c r="F25" s="242"/>
      <c r="G25" s="26" t="s">
        <v>145</v>
      </c>
      <c r="H25" s="1" t="s">
        <v>172</v>
      </c>
      <c r="I25" s="1" t="s">
        <v>173</v>
      </c>
      <c r="J25" s="26" t="s">
        <v>171</v>
      </c>
      <c r="K25" s="1" t="s">
        <v>19</v>
      </c>
      <c r="L25" s="1" t="s">
        <v>52</v>
      </c>
    </row>
    <row r="26" spans="1:43" s="29" customFormat="1" x14ac:dyDescent="0.3">
      <c r="B26" s="243">
        <v>1</v>
      </c>
      <c r="C26" s="243"/>
      <c r="D26" s="243"/>
      <c r="E26" s="243"/>
      <c r="F26" s="244"/>
      <c r="G26" s="28">
        <v>2</v>
      </c>
      <c r="H26" s="27">
        <v>3</v>
      </c>
      <c r="I26" s="27">
        <v>4</v>
      </c>
      <c r="J26" s="27">
        <v>5</v>
      </c>
      <c r="K26" s="27" t="s">
        <v>21</v>
      </c>
      <c r="L26" s="27" t="s">
        <v>22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ht="15.75" customHeight="1" x14ac:dyDescent="0.3">
      <c r="A27" s="29"/>
      <c r="B27" s="245" t="s">
        <v>56</v>
      </c>
      <c r="C27" s="247"/>
      <c r="D27" s="247"/>
      <c r="E27" s="247"/>
      <c r="F27" s="248"/>
      <c r="G27" s="19"/>
      <c r="H27" s="19"/>
      <c r="I27" s="19"/>
      <c r="J27" s="19"/>
      <c r="K27" s="19"/>
      <c r="L27" s="19"/>
    </row>
    <row r="28" spans="1:43" x14ac:dyDescent="0.3">
      <c r="A28" s="29"/>
      <c r="B28" s="245" t="s">
        <v>57</v>
      </c>
      <c r="C28" s="246"/>
      <c r="D28" s="246"/>
      <c r="E28" s="246"/>
      <c r="F28" s="246"/>
      <c r="G28" s="19"/>
      <c r="H28" s="19"/>
      <c r="I28" s="19"/>
      <c r="J28" s="19"/>
      <c r="K28" s="19"/>
      <c r="L28" s="19"/>
    </row>
    <row r="29" spans="1:43" s="38" customFormat="1" ht="15" customHeight="1" x14ac:dyDescent="0.3">
      <c r="A29" s="29"/>
      <c r="B29" s="237" t="s">
        <v>59</v>
      </c>
      <c r="C29" s="238"/>
      <c r="D29" s="238"/>
      <c r="E29" s="238"/>
      <c r="F29" s="239"/>
      <c r="G29" s="20"/>
      <c r="H29" s="20"/>
      <c r="I29" s="20"/>
      <c r="J29" s="113"/>
      <c r="K29" s="20"/>
      <c r="L29" s="20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s="38" customFormat="1" ht="15" customHeight="1" x14ac:dyDescent="0.3">
      <c r="A30" s="29"/>
      <c r="B30" s="237" t="s">
        <v>62</v>
      </c>
      <c r="C30" s="238"/>
      <c r="D30" s="238"/>
      <c r="E30" s="238"/>
      <c r="F30" s="239"/>
      <c r="G30" s="20"/>
      <c r="H30" s="20">
        <v>0</v>
      </c>
      <c r="I30" s="20">
        <v>0</v>
      </c>
      <c r="J30" s="113">
        <v>6548.6</v>
      </c>
      <c r="K30" s="20"/>
      <c r="L30" s="2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x14ac:dyDescent="0.3">
      <c r="A31" s="29"/>
      <c r="B31" s="235" t="s">
        <v>63</v>
      </c>
      <c r="C31" s="236"/>
      <c r="D31" s="236"/>
      <c r="E31" s="236"/>
      <c r="F31" s="236"/>
      <c r="G31" s="20"/>
      <c r="H31" s="20">
        <v>0</v>
      </c>
      <c r="I31" s="20">
        <v>0</v>
      </c>
      <c r="J31" s="113">
        <f>J30+J22</f>
        <v>12063.090000000006</v>
      </c>
      <c r="K31" s="20"/>
      <c r="L31" s="20"/>
    </row>
    <row r="32" spans="1:43" ht="15.6" x14ac:dyDescent="0.3">
      <c r="B32" s="14"/>
      <c r="C32" s="15"/>
      <c r="D32" s="15"/>
      <c r="E32" s="15"/>
      <c r="F32" s="15"/>
      <c r="G32" s="16"/>
      <c r="H32" s="16"/>
      <c r="I32" s="16"/>
      <c r="J32" s="16"/>
      <c r="K32" s="16"/>
    </row>
    <row r="33" spans="2:12" ht="15.6" x14ac:dyDescent="0.3"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</row>
    <row r="34" spans="2:12" ht="15.6" x14ac:dyDescent="0.3">
      <c r="B34" s="14"/>
      <c r="C34" s="15"/>
      <c r="D34" s="15"/>
      <c r="E34" s="15"/>
      <c r="F34" s="15"/>
      <c r="G34" s="16"/>
      <c r="H34" s="16"/>
      <c r="I34" s="16"/>
      <c r="J34" s="16"/>
      <c r="K34" s="16"/>
    </row>
    <row r="35" spans="2:12" ht="15" customHeight="1" x14ac:dyDescent="0.3"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</row>
    <row r="36" spans="2:12" x14ac:dyDescent="0.3"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2:12" ht="15" customHeight="1" x14ac:dyDescent="0.3"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</row>
    <row r="38" spans="2:12" ht="36.75" customHeight="1" x14ac:dyDescent="0.3"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</row>
    <row r="39" spans="2:12" x14ac:dyDescent="0.3">
      <c r="B39" s="252"/>
      <c r="C39" s="252"/>
      <c r="D39" s="252"/>
      <c r="E39" s="252"/>
      <c r="F39" s="252"/>
      <c r="G39" s="252"/>
      <c r="H39" s="252"/>
      <c r="I39" s="252"/>
      <c r="J39" s="252"/>
      <c r="K39" s="252"/>
    </row>
    <row r="40" spans="2:12" ht="15" customHeight="1" x14ac:dyDescent="0.3"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</row>
    <row r="41" spans="2:12" x14ac:dyDescent="0.3"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</row>
  </sheetData>
  <mergeCells count="30">
    <mergeCell ref="B4:G4"/>
    <mergeCell ref="B5:G5"/>
    <mergeCell ref="B10:L10"/>
    <mergeCell ref="B11:L11"/>
    <mergeCell ref="B12:L12"/>
    <mergeCell ref="B17:F17"/>
    <mergeCell ref="B13:F13"/>
    <mergeCell ref="B14:F14"/>
    <mergeCell ref="B39:F39"/>
    <mergeCell ref="G39:K39"/>
    <mergeCell ref="B20:F20"/>
    <mergeCell ref="B21:F21"/>
    <mergeCell ref="B35:L35"/>
    <mergeCell ref="B37:L38"/>
    <mergeCell ref="B2:G2"/>
    <mergeCell ref="B3:G3"/>
    <mergeCell ref="B18:F18"/>
    <mergeCell ref="B24:F24"/>
    <mergeCell ref="B40:L41"/>
    <mergeCell ref="B22:F22"/>
    <mergeCell ref="B31:F31"/>
    <mergeCell ref="B30:F30"/>
    <mergeCell ref="B25:F25"/>
    <mergeCell ref="B26:F26"/>
    <mergeCell ref="B28:F28"/>
    <mergeCell ref="B29:F29"/>
    <mergeCell ref="B27:F27"/>
    <mergeCell ref="B33:L33"/>
    <mergeCell ref="B15:F15"/>
    <mergeCell ref="B16:F16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75"/>
  <sheetViews>
    <sheetView topLeftCell="A61" zoomScale="80" zoomScaleNormal="80" workbookViewId="0">
      <selection activeCell="J19" sqref="J19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5.44140625" customWidth="1"/>
    <col min="5" max="5" width="6.5546875" customWidth="1"/>
    <col min="6" max="6" width="50.33203125" customWidth="1"/>
    <col min="7" max="10" width="25.33203125" customWidth="1"/>
    <col min="11" max="12" width="15.6640625" customWidth="1"/>
  </cols>
  <sheetData>
    <row r="1" spans="2:12" ht="19.5" customHeight="1" x14ac:dyDescent="0.3">
      <c r="B1" s="262" t="s">
        <v>84</v>
      </c>
      <c r="C1" s="262"/>
      <c r="D1" s="262"/>
      <c r="E1" s="262"/>
      <c r="F1" s="262"/>
    </row>
    <row r="2" spans="2:12" ht="18.75" customHeight="1" x14ac:dyDescent="0.3">
      <c r="B2" s="258" t="s">
        <v>83</v>
      </c>
      <c r="C2" s="258"/>
      <c r="D2" s="258"/>
      <c r="E2" s="258"/>
      <c r="F2" s="258"/>
      <c r="G2" s="2"/>
      <c r="H2" s="2"/>
      <c r="I2" s="2"/>
      <c r="J2" s="2"/>
      <c r="K2" s="2"/>
    </row>
    <row r="3" spans="2:12" ht="15.75" customHeight="1" x14ac:dyDescent="0.3">
      <c r="B3" s="258" t="s">
        <v>14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</row>
    <row r="4" spans="2:12" ht="17.399999999999999" x14ac:dyDescent="0.3">
      <c r="B4" s="2"/>
      <c r="C4" s="2"/>
      <c r="D4" s="2"/>
      <c r="E4" s="2"/>
      <c r="F4" s="2"/>
      <c r="G4" s="2"/>
      <c r="H4" s="2"/>
      <c r="I4" s="2"/>
      <c r="J4" s="3"/>
      <c r="K4" s="3"/>
    </row>
    <row r="5" spans="2:12" ht="18" customHeight="1" x14ac:dyDescent="0.3">
      <c r="B5" s="258" t="s">
        <v>64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</row>
    <row r="6" spans="2:12" ht="17.399999999999999" x14ac:dyDescent="0.3">
      <c r="B6" s="2"/>
      <c r="C6" s="2"/>
      <c r="D6" s="2"/>
      <c r="E6" s="2"/>
      <c r="F6" s="2"/>
      <c r="G6" s="2"/>
      <c r="H6" s="2"/>
      <c r="I6" s="2"/>
      <c r="J6" s="3"/>
      <c r="K6" s="3"/>
    </row>
    <row r="7" spans="2:12" ht="15.75" customHeight="1" x14ac:dyDescent="0.3">
      <c r="B7" s="258" t="s">
        <v>20</v>
      </c>
      <c r="C7" s="258"/>
      <c r="D7" s="258"/>
      <c r="E7" s="258"/>
      <c r="F7" s="258"/>
      <c r="G7" s="258"/>
      <c r="H7" s="258"/>
      <c r="I7" s="258"/>
      <c r="J7" s="258"/>
      <c r="K7" s="258"/>
      <c r="L7" s="258"/>
    </row>
    <row r="8" spans="2:12" ht="17.399999999999999" x14ac:dyDescent="0.3">
      <c r="B8" s="2"/>
      <c r="C8" s="2"/>
      <c r="D8" s="2"/>
      <c r="E8" s="2"/>
      <c r="F8" s="2"/>
      <c r="G8" s="2"/>
      <c r="H8" s="2"/>
      <c r="I8" s="2"/>
      <c r="J8" s="3"/>
      <c r="K8" s="3"/>
      <c r="L8" t="s">
        <v>93</v>
      </c>
    </row>
    <row r="9" spans="2:12" ht="26.4" x14ac:dyDescent="0.3">
      <c r="B9" s="259" t="s">
        <v>7</v>
      </c>
      <c r="C9" s="260"/>
      <c r="D9" s="260"/>
      <c r="E9" s="260"/>
      <c r="F9" s="261"/>
      <c r="G9" s="39" t="s">
        <v>145</v>
      </c>
      <c r="H9" s="39" t="s">
        <v>172</v>
      </c>
      <c r="I9" s="39" t="s">
        <v>173</v>
      </c>
      <c r="J9" s="39" t="s">
        <v>171</v>
      </c>
      <c r="K9" s="39" t="s">
        <v>19</v>
      </c>
      <c r="L9" s="39" t="s">
        <v>52</v>
      </c>
    </row>
    <row r="10" spans="2:12" ht="16.5" customHeight="1" x14ac:dyDescent="0.3">
      <c r="B10" s="259">
        <v>1</v>
      </c>
      <c r="C10" s="260"/>
      <c r="D10" s="260"/>
      <c r="E10" s="260"/>
      <c r="F10" s="261"/>
      <c r="G10" s="39">
        <v>2</v>
      </c>
      <c r="H10" s="39">
        <v>3</v>
      </c>
      <c r="I10" s="39">
        <v>4</v>
      </c>
      <c r="J10" s="39">
        <v>5</v>
      </c>
      <c r="K10" s="39" t="s">
        <v>21</v>
      </c>
      <c r="L10" s="39" t="s">
        <v>146</v>
      </c>
    </row>
    <row r="11" spans="2:12" ht="23.25" customHeight="1" x14ac:dyDescent="0.3">
      <c r="B11" s="57"/>
      <c r="C11" s="57"/>
      <c r="D11" s="57"/>
      <c r="E11" s="57"/>
      <c r="F11" s="57" t="s">
        <v>23</v>
      </c>
      <c r="G11" s="111">
        <f>G12+G23</f>
        <v>37330.67</v>
      </c>
      <c r="H11" s="110">
        <f>H12+H23</f>
        <v>105237.62</v>
      </c>
      <c r="I11" s="110">
        <f>I12+I23</f>
        <v>0</v>
      </c>
      <c r="J11" s="111">
        <f>J12+J23</f>
        <v>54648.91</v>
      </c>
      <c r="K11" s="112">
        <f>J11/G11*100</f>
        <v>146.39145239021965</v>
      </c>
      <c r="L11" s="112">
        <f t="shared" ref="L11:L22" si="0">J11/H11*100</f>
        <v>51.929063009976858</v>
      </c>
    </row>
    <row r="12" spans="2:12" s="44" customFormat="1" ht="21.75" customHeight="1" x14ac:dyDescent="0.3">
      <c r="B12" s="42">
        <v>6</v>
      </c>
      <c r="C12" s="42"/>
      <c r="D12" s="42"/>
      <c r="E12" s="42"/>
      <c r="F12" s="42" t="s">
        <v>2</v>
      </c>
      <c r="G12" s="88">
        <f>G13+G15+G17+G20</f>
        <v>37330.67</v>
      </c>
      <c r="H12" s="106">
        <f>H13+H15+H17+H20</f>
        <v>105237.62</v>
      </c>
      <c r="I12" s="106">
        <f>I13+I15+I17+I20</f>
        <v>0</v>
      </c>
      <c r="J12" s="88">
        <f>J13+J15+J17+J20</f>
        <v>54648.91</v>
      </c>
      <c r="K12" s="61">
        <f>J12/G12*100</f>
        <v>146.39145239021965</v>
      </c>
      <c r="L12" s="61">
        <f t="shared" si="0"/>
        <v>51.929063009976858</v>
      </c>
    </row>
    <row r="13" spans="2:12" s="44" customFormat="1" ht="26.4" x14ac:dyDescent="0.3">
      <c r="B13" s="43"/>
      <c r="C13" s="45">
        <v>63</v>
      </c>
      <c r="D13" s="45"/>
      <c r="E13" s="45"/>
      <c r="F13" s="45" t="s">
        <v>24</v>
      </c>
      <c r="G13" s="82">
        <f>G14</f>
        <v>0</v>
      </c>
      <c r="H13" s="79">
        <f>H14</f>
        <v>80000</v>
      </c>
      <c r="I13" s="79">
        <f>I14</f>
        <v>0</v>
      </c>
      <c r="J13" s="82">
        <f>J14</f>
        <v>30000</v>
      </c>
      <c r="K13" s="59"/>
      <c r="L13" s="59">
        <f t="shared" si="0"/>
        <v>37.5</v>
      </c>
    </row>
    <row r="14" spans="2:12" s="44" customFormat="1" x14ac:dyDescent="0.3">
      <c r="B14" s="8"/>
      <c r="C14" s="8"/>
      <c r="D14" s="8"/>
      <c r="E14" s="8">
        <v>6331</v>
      </c>
      <c r="F14" s="8" t="s">
        <v>66</v>
      </c>
      <c r="G14" s="86">
        <v>0</v>
      </c>
      <c r="H14" s="81">
        <v>80000</v>
      </c>
      <c r="I14" s="81">
        <v>0</v>
      </c>
      <c r="J14" s="86">
        <v>30000</v>
      </c>
      <c r="K14" s="60"/>
      <c r="L14" s="60">
        <f t="shared" si="0"/>
        <v>37.5</v>
      </c>
    </row>
    <row r="15" spans="2:12" s="44" customFormat="1" x14ac:dyDescent="0.3">
      <c r="B15" s="46"/>
      <c r="C15" s="46">
        <v>64</v>
      </c>
      <c r="D15" s="46"/>
      <c r="E15" s="46"/>
      <c r="F15" s="46" t="s">
        <v>68</v>
      </c>
      <c r="G15" s="82">
        <f>G16</f>
        <v>0.67</v>
      </c>
      <c r="H15" s="79">
        <f>H16</f>
        <v>0</v>
      </c>
      <c r="I15" s="79">
        <f>I16</f>
        <v>0</v>
      </c>
      <c r="J15" s="82">
        <f>J16</f>
        <v>0.91</v>
      </c>
      <c r="K15" s="59">
        <f t="shared" ref="K15:K22" si="1">J15/G15*100</f>
        <v>135.82089552238804</v>
      </c>
      <c r="L15" s="59"/>
    </row>
    <row r="16" spans="2:12" s="44" customFormat="1" x14ac:dyDescent="0.3">
      <c r="B16" s="8"/>
      <c r="C16" s="8"/>
      <c r="D16" s="8"/>
      <c r="E16" s="8">
        <v>6413</v>
      </c>
      <c r="F16" s="8" t="s">
        <v>69</v>
      </c>
      <c r="G16" s="86">
        <v>0.67</v>
      </c>
      <c r="H16" s="81"/>
      <c r="I16" s="81">
        <v>0</v>
      </c>
      <c r="J16" s="86">
        <v>0.91</v>
      </c>
      <c r="K16" s="60">
        <f t="shared" si="1"/>
        <v>135.82089552238804</v>
      </c>
      <c r="L16" s="60"/>
    </row>
    <row r="17" spans="2:12" s="44" customFormat="1" ht="26.4" x14ac:dyDescent="0.3">
      <c r="B17" s="46"/>
      <c r="C17" s="46">
        <v>66</v>
      </c>
      <c r="D17" s="47"/>
      <c r="E17" s="47"/>
      <c r="F17" s="45" t="s">
        <v>25</v>
      </c>
      <c r="G17" s="82">
        <f t="shared" ref="G17:J18" si="2">G18</f>
        <v>4148</v>
      </c>
      <c r="H17" s="79">
        <f t="shared" si="2"/>
        <v>5237.62</v>
      </c>
      <c r="I17" s="79">
        <f t="shared" si="2"/>
        <v>0</v>
      </c>
      <c r="J17" s="82">
        <f t="shared" si="2"/>
        <v>14648</v>
      </c>
      <c r="K17" s="59">
        <f t="shared" si="1"/>
        <v>353.13404050144646</v>
      </c>
      <c r="L17" s="59">
        <f t="shared" si="0"/>
        <v>279.66900997017729</v>
      </c>
    </row>
    <row r="18" spans="2:12" s="44" customFormat="1" x14ac:dyDescent="0.3">
      <c r="B18" s="62"/>
      <c r="C18" s="63"/>
      <c r="D18" s="64">
        <v>661</v>
      </c>
      <c r="E18" s="64"/>
      <c r="F18" s="65" t="s">
        <v>26</v>
      </c>
      <c r="G18" s="87">
        <f t="shared" si="2"/>
        <v>4148</v>
      </c>
      <c r="H18" s="105">
        <f t="shared" si="2"/>
        <v>5237.62</v>
      </c>
      <c r="I18" s="105">
        <f t="shared" si="2"/>
        <v>0</v>
      </c>
      <c r="J18" s="87">
        <f t="shared" si="2"/>
        <v>14648</v>
      </c>
      <c r="K18" s="66">
        <f t="shared" si="1"/>
        <v>353.13404050144646</v>
      </c>
      <c r="L18" s="66">
        <f t="shared" si="0"/>
        <v>279.66900997017729</v>
      </c>
    </row>
    <row r="19" spans="2:12" s="44" customFormat="1" x14ac:dyDescent="0.3">
      <c r="B19" s="8"/>
      <c r="C19" s="25"/>
      <c r="D19" s="9"/>
      <c r="E19" s="9">
        <v>6615</v>
      </c>
      <c r="F19" s="11" t="s">
        <v>67</v>
      </c>
      <c r="G19" s="86">
        <v>4148</v>
      </c>
      <c r="H19" s="81">
        <v>5237.62</v>
      </c>
      <c r="I19" s="81">
        <v>0</v>
      </c>
      <c r="J19" s="86">
        <v>14648</v>
      </c>
      <c r="K19" s="60">
        <f t="shared" si="1"/>
        <v>353.13404050144646</v>
      </c>
      <c r="L19" s="60">
        <f t="shared" si="0"/>
        <v>279.66900997017729</v>
      </c>
    </row>
    <row r="20" spans="2:12" s="44" customFormat="1" x14ac:dyDescent="0.3">
      <c r="B20" s="46"/>
      <c r="C20" s="46">
        <v>67</v>
      </c>
      <c r="D20" s="47"/>
      <c r="E20" s="47"/>
      <c r="F20" s="45" t="s">
        <v>70</v>
      </c>
      <c r="G20" s="82">
        <f t="shared" ref="G20:J21" si="3">G21</f>
        <v>33182</v>
      </c>
      <c r="H20" s="79">
        <f t="shared" si="3"/>
        <v>20000</v>
      </c>
      <c r="I20" s="79">
        <f t="shared" si="3"/>
        <v>0</v>
      </c>
      <c r="J20" s="82">
        <f t="shared" si="3"/>
        <v>10000</v>
      </c>
      <c r="K20" s="59">
        <f t="shared" si="1"/>
        <v>30.136821168103189</v>
      </c>
      <c r="L20" s="59">
        <f t="shared" si="0"/>
        <v>50</v>
      </c>
    </row>
    <row r="21" spans="2:12" s="44" customFormat="1" ht="18.75" customHeight="1" x14ac:dyDescent="0.3">
      <c r="B21" s="62"/>
      <c r="C21" s="62"/>
      <c r="D21" s="64">
        <v>671</v>
      </c>
      <c r="E21" s="64"/>
      <c r="F21" s="65" t="s">
        <v>72</v>
      </c>
      <c r="G21" s="87">
        <f t="shared" si="3"/>
        <v>33182</v>
      </c>
      <c r="H21" s="105">
        <f t="shared" si="3"/>
        <v>20000</v>
      </c>
      <c r="I21" s="105">
        <f t="shared" si="3"/>
        <v>0</v>
      </c>
      <c r="J21" s="87">
        <f t="shared" si="3"/>
        <v>10000</v>
      </c>
      <c r="K21" s="66">
        <f t="shared" si="1"/>
        <v>30.136821168103189</v>
      </c>
      <c r="L21" s="66">
        <f t="shared" si="0"/>
        <v>50</v>
      </c>
    </row>
    <row r="22" spans="2:12" s="44" customFormat="1" ht="17.25" customHeight="1" x14ac:dyDescent="0.3">
      <c r="B22" s="8"/>
      <c r="C22" s="8"/>
      <c r="D22" s="9"/>
      <c r="E22" s="9">
        <v>6711</v>
      </c>
      <c r="F22" s="11" t="s">
        <v>71</v>
      </c>
      <c r="G22" s="86">
        <v>33182</v>
      </c>
      <c r="H22" s="81">
        <v>20000</v>
      </c>
      <c r="I22" s="81">
        <v>0</v>
      </c>
      <c r="J22" s="86">
        <v>10000</v>
      </c>
      <c r="K22" s="60">
        <f t="shared" si="1"/>
        <v>30.136821168103189</v>
      </c>
      <c r="L22" s="60">
        <f t="shared" si="0"/>
        <v>50</v>
      </c>
    </row>
    <row r="23" spans="2:12" s="53" customFormat="1" ht="19.5" customHeight="1" x14ac:dyDescent="0.3">
      <c r="B23" s="48">
        <v>7</v>
      </c>
      <c r="C23" s="48"/>
      <c r="D23" s="56"/>
      <c r="E23" s="56"/>
      <c r="F23" s="42" t="s">
        <v>3</v>
      </c>
      <c r="G23" s="106"/>
      <c r="H23" s="106"/>
      <c r="I23" s="106"/>
      <c r="J23" s="88"/>
      <c r="K23" s="61"/>
      <c r="L23" s="61"/>
    </row>
    <row r="24" spans="2:12" s="44" customFormat="1" x14ac:dyDescent="0.3">
      <c r="B24" s="46"/>
      <c r="C24" s="46">
        <v>72</v>
      </c>
      <c r="D24" s="47"/>
      <c r="E24" s="47"/>
      <c r="F24" s="54" t="s">
        <v>28</v>
      </c>
      <c r="G24" s="79"/>
      <c r="H24" s="79"/>
      <c r="I24" s="79"/>
      <c r="J24" s="82"/>
      <c r="K24" s="59"/>
      <c r="L24" s="59"/>
    </row>
    <row r="25" spans="2:12" s="44" customFormat="1" x14ac:dyDescent="0.3">
      <c r="B25" s="62"/>
      <c r="C25" s="62"/>
      <c r="D25" s="62">
        <v>721</v>
      </c>
      <c r="E25" s="62"/>
      <c r="F25" s="67" t="s">
        <v>29</v>
      </c>
      <c r="G25" s="105"/>
      <c r="H25" s="105"/>
      <c r="I25" s="105"/>
      <c r="J25" s="87"/>
      <c r="K25" s="66"/>
      <c r="L25" s="66"/>
    </row>
    <row r="26" spans="2:12" s="44" customFormat="1" x14ac:dyDescent="0.3">
      <c r="B26" s="8"/>
      <c r="C26" s="8"/>
      <c r="D26" s="8"/>
      <c r="E26" s="8">
        <v>7211</v>
      </c>
      <c r="F26" s="31" t="s">
        <v>30</v>
      </c>
      <c r="G26" s="81"/>
      <c r="H26" s="81"/>
      <c r="I26" s="81"/>
      <c r="J26" s="86"/>
      <c r="K26" s="60"/>
      <c r="L26" s="60"/>
    </row>
    <row r="27" spans="2:12" s="44" customFormat="1" x14ac:dyDescent="0.3">
      <c r="B27" s="8"/>
      <c r="C27" s="8"/>
      <c r="D27" s="8"/>
      <c r="E27" s="8" t="s">
        <v>18</v>
      </c>
      <c r="F27" s="31"/>
      <c r="G27" s="81"/>
      <c r="H27" s="81"/>
      <c r="I27" s="81"/>
      <c r="J27" s="86"/>
      <c r="K27" s="60"/>
      <c r="L27" s="60"/>
    </row>
    <row r="28" spans="2:12" ht="15.75" customHeight="1" x14ac:dyDescent="0.3"/>
    <row r="29" spans="2:12" ht="15.75" customHeight="1" x14ac:dyDescent="0.3">
      <c r="B29" s="2"/>
      <c r="C29" s="2"/>
      <c r="D29" s="2"/>
      <c r="E29" s="2"/>
      <c r="F29" s="2"/>
      <c r="G29" s="2"/>
      <c r="H29" s="2"/>
      <c r="I29" s="2"/>
      <c r="J29" s="3"/>
      <c r="K29" s="3"/>
      <c r="L29" s="3"/>
    </row>
    <row r="30" spans="2:12" ht="26.4" x14ac:dyDescent="0.3">
      <c r="B30" s="259" t="s">
        <v>7</v>
      </c>
      <c r="C30" s="260"/>
      <c r="D30" s="260"/>
      <c r="E30" s="260"/>
      <c r="F30" s="261"/>
      <c r="G30" s="39" t="s">
        <v>145</v>
      </c>
      <c r="H30" s="39" t="s">
        <v>172</v>
      </c>
      <c r="I30" s="39" t="s">
        <v>173</v>
      </c>
      <c r="J30" s="39" t="s">
        <v>171</v>
      </c>
      <c r="K30" s="39" t="s">
        <v>19</v>
      </c>
      <c r="L30" s="39" t="s">
        <v>52</v>
      </c>
    </row>
    <row r="31" spans="2:12" ht="12.75" customHeight="1" x14ac:dyDescent="0.3">
      <c r="B31" s="259">
        <v>1</v>
      </c>
      <c r="C31" s="260"/>
      <c r="D31" s="260"/>
      <c r="E31" s="260"/>
      <c r="F31" s="261"/>
      <c r="G31" s="39">
        <v>2</v>
      </c>
      <c r="H31" s="39">
        <v>3</v>
      </c>
      <c r="I31" s="39">
        <v>4</v>
      </c>
      <c r="J31" s="39">
        <v>5</v>
      </c>
      <c r="K31" s="39" t="s">
        <v>21</v>
      </c>
      <c r="L31" s="39" t="s">
        <v>146</v>
      </c>
    </row>
    <row r="32" spans="2:12" ht="25.5" customHeight="1" x14ac:dyDescent="0.3">
      <c r="B32" s="68"/>
      <c r="C32" s="68"/>
      <c r="D32" s="68"/>
      <c r="E32" s="68"/>
      <c r="F32" s="68" t="s">
        <v>8</v>
      </c>
      <c r="G32" s="77">
        <f>G33+G69</f>
        <v>33798.01</v>
      </c>
      <c r="H32" s="77">
        <f>H33+H69</f>
        <v>108147.99999999999</v>
      </c>
      <c r="I32" s="77">
        <f>I33+I69</f>
        <v>0</v>
      </c>
      <c r="J32" s="77">
        <f>J33+J69</f>
        <v>49134.42</v>
      </c>
      <c r="K32" s="109">
        <f t="shared" ref="K32:K38" si="4">J32/G32*100</f>
        <v>145.37666566759401</v>
      </c>
      <c r="L32" s="107">
        <f t="shared" ref="L32:L75" si="5">J32/H32*100</f>
        <v>45.432573880238195</v>
      </c>
    </row>
    <row r="33" spans="2:12" ht="25.5" customHeight="1" x14ac:dyDescent="0.3">
      <c r="B33" s="42">
        <v>3</v>
      </c>
      <c r="C33" s="42"/>
      <c r="D33" s="42"/>
      <c r="E33" s="42"/>
      <c r="F33" s="42" t="s">
        <v>4</v>
      </c>
      <c r="G33" s="78">
        <f>G34+G41+G66</f>
        <v>33798.01</v>
      </c>
      <c r="H33" s="78">
        <f>H34+H41+H66</f>
        <v>103647.99999999999</v>
      </c>
      <c r="I33" s="78">
        <f>I34+I41+I66</f>
        <v>0</v>
      </c>
      <c r="J33" s="78">
        <f>J34+J41+J66</f>
        <v>49134.42</v>
      </c>
      <c r="K33" s="58">
        <f t="shared" si="4"/>
        <v>145.37666566759401</v>
      </c>
      <c r="L33" s="102">
        <f t="shared" si="5"/>
        <v>47.405082587218281</v>
      </c>
    </row>
    <row r="34" spans="2:12" ht="22.5" customHeight="1" x14ac:dyDescent="0.3">
      <c r="B34" s="43"/>
      <c r="C34" s="45">
        <v>31</v>
      </c>
      <c r="D34" s="45"/>
      <c r="E34" s="45"/>
      <c r="F34" s="72" t="s">
        <v>5</v>
      </c>
      <c r="G34" s="79">
        <f>G35+G37+G39</f>
        <v>29610.19</v>
      </c>
      <c r="H34" s="79">
        <f>H35+H37+H39</f>
        <v>89421.239999999991</v>
      </c>
      <c r="I34" s="79">
        <f>I35+I37+I39</f>
        <v>0</v>
      </c>
      <c r="J34" s="79">
        <f>J35+J37+J39</f>
        <v>44724.13</v>
      </c>
      <c r="K34" s="59">
        <f t="shared" si="4"/>
        <v>151.04303619801155</v>
      </c>
      <c r="L34" s="103">
        <f t="shared" si="5"/>
        <v>50.015108267342299</v>
      </c>
    </row>
    <row r="35" spans="2:12" x14ac:dyDescent="0.3">
      <c r="B35" s="49"/>
      <c r="C35" s="49"/>
      <c r="D35" s="49">
        <v>311</v>
      </c>
      <c r="E35" s="49"/>
      <c r="F35" s="50" t="s">
        <v>31</v>
      </c>
      <c r="G35" s="80">
        <f>G36</f>
        <v>25186.92</v>
      </c>
      <c r="H35" s="80">
        <f>H36</f>
        <v>73139.399999999994</v>
      </c>
      <c r="I35" s="80">
        <f>I36</f>
        <v>0</v>
      </c>
      <c r="J35" s="80">
        <f>J36</f>
        <v>36719.089999999997</v>
      </c>
      <c r="K35" s="97">
        <f t="shared" si="4"/>
        <v>145.78634465825914</v>
      </c>
      <c r="L35" s="108">
        <f t="shared" si="5"/>
        <v>50.204253794808274</v>
      </c>
    </row>
    <row r="36" spans="2:12" x14ac:dyDescent="0.3">
      <c r="B36" s="8"/>
      <c r="C36" s="8"/>
      <c r="D36" s="8"/>
      <c r="E36" s="8">
        <v>3111</v>
      </c>
      <c r="F36" s="8" t="s">
        <v>135</v>
      </c>
      <c r="G36" s="81">
        <v>25186.92</v>
      </c>
      <c r="H36" s="81">
        <v>73139.399999999994</v>
      </c>
      <c r="I36" s="81"/>
      <c r="J36" s="81">
        <v>36719.089999999997</v>
      </c>
      <c r="K36" s="98">
        <f t="shared" si="4"/>
        <v>145.78634465825914</v>
      </c>
      <c r="L36" s="104">
        <f t="shared" si="5"/>
        <v>50.204253794808274</v>
      </c>
    </row>
    <row r="37" spans="2:12" x14ac:dyDescent="0.3">
      <c r="B37" s="49"/>
      <c r="C37" s="49"/>
      <c r="D37" s="49">
        <v>312</v>
      </c>
      <c r="E37" s="49"/>
      <c r="F37" s="50" t="s">
        <v>73</v>
      </c>
      <c r="G37" s="80">
        <f>G38</f>
        <v>1346.64</v>
      </c>
      <c r="H37" s="80">
        <f>H38</f>
        <v>7359</v>
      </c>
      <c r="I37" s="80">
        <f>I38</f>
        <v>0</v>
      </c>
      <c r="J37" s="80">
        <f>J38</f>
        <v>3520</v>
      </c>
      <c r="K37" s="97">
        <f t="shared" si="4"/>
        <v>261.39131467949858</v>
      </c>
      <c r="L37" s="108">
        <f t="shared" si="5"/>
        <v>47.832585949177876</v>
      </c>
    </row>
    <row r="38" spans="2:12" x14ac:dyDescent="0.3">
      <c r="B38" s="8"/>
      <c r="C38" s="8"/>
      <c r="D38" s="8"/>
      <c r="E38" s="8">
        <v>3121</v>
      </c>
      <c r="F38" s="8" t="s">
        <v>136</v>
      </c>
      <c r="G38" s="81">
        <v>1346.64</v>
      </c>
      <c r="H38" s="81">
        <v>7359</v>
      </c>
      <c r="I38" s="81"/>
      <c r="J38" s="81">
        <v>3520</v>
      </c>
      <c r="K38" s="98">
        <f t="shared" si="4"/>
        <v>261.39131467949858</v>
      </c>
      <c r="L38" s="104">
        <f t="shared" si="5"/>
        <v>47.832585949177876</v>
      </c>
    </row>
    <row r="39" spans="2:12" x14ac:dyDescent="0.3">
      <c r="B39" s="49"/>
      <c r="C39" s="49"/>
      <c r="D39" s="49">
        <v>313</v>
      </c>
      <c r="E39" s="49"/>
      <c r="F39" s="50" t="s">
        <v>74</v>
      </c>
      <c r="G39" s="80">
        <f>G40</f>
        <v>3076.63</v>
      </c>
      <c r="H39" s="80">
        <f>H40</f>
        <v>8922.84</v>
      </c>
      <c r="I39" s="80">
        <f>I40</f>
        <v>0</v>
      </c>
      <c r="J39" s="80">
        <f>J40</f>
        <v>4485.04</v>
      </c>
      <c r="K39" s="97">
        <f>J39/G39*100</f>
        <v>145.77768532452714</v>
      </c>
      <c r="L39" s="108">
        <f t="shared" si="5"/>
        <v>50.264713925162837</v>
      </c>
    </row>
    <row r="40" spans="2:12" x14ac:dyDescent="0.3">
      <c r="B40" s="8"/>
      <c r="C40" s="8"/>
      <c r="D40" s="8"/>
      <c r="E40" s="8">
        <v>3132</v>
      </c>
      <c r="F40" s="8" t="s">
        <v>75</v>
      </c>
      <c r="G40" s="81">
        <v>3076.63</v>
      </c>
      <c r="H40" s="81">
        <v>8922.84</v>
      </c>
      <c r="I40" s="81"/>
      <c r="J40" s="81">
        <v>4485.04</v>
      </c>
      <c r="K40" s="98">
        <f>J40/G40*100</f>
        <v>145.77768532452714</v>
      </c>
      <c r="L40" s="104">
        <f t="shared" si="5"/>
        <v>50.264713925162837</v>
      </c>
    </row>
    <row r="41" spans="2:12" ht="21.75" customHeight="1" x14ac:dyDescent="0.3">
      <c r="B41" s="46"/>
      <c r="C41" s="46">
        <v>32</v>
      </c>
      <c r="D41" s="47"/>
      <c r="E41" s="47"/>
      <c r="F41" s="55" t="s">
        <v>15</v>
      </c>
      <c r="G41" s="82">
        <f>G42+G47+G52+G61</f>
        <v>4011.39</v>
      </c>
      <c r="H41" s="79">
        <f>H42+H47+H52+H61</f>
        <v>13888.76</v>
      </c>
      <c r="I41" s="79">
        <f>I42+I47+I52+I61</f>
        <v>0</v>
      </c>
      <c r="J41" s="82">
        <f>J42+J47+J52+J61</f>
        <v>4214.2300000000005</v>
      </c>
      <c r="K41" s="59">
        <f>J41/G41*100</f>
        <v>105.05660132771932</v>
      </c>
      <c r="L41" s="103">
        <f t="shared" si="5"/>
        <v>30.342737580604751</v>
      </c>
    </row>
    <row r="42" spans="2:12" x14ac:dyDescent="0.3">
      <c r="B42" s="49"/>
      <c r="C42" s="49"/>
      <c r="D42" s="49">
        <v>321</v>
      </c>
      <c r="E42" s="49"/>
      <c r="F42" s="50" t="s">
        <v>32</v>
      </c>
      <c r="G42" s="83">
        <f>SUM(G43:G46)</f>
        <v>2023.68</v>
      </c>
      <c r="H42" s="80">
        <f>SUM(H43:H46)</f>
        <v>5418</v>
      </c>
      <c r="I42" s="80">
        <f>SUM(I43:I46)</f>
        <v>0</v>
      </c>
      <c r="J42" s="83">
        <f>SUM(J43:J46)</f>
        <v>1476.5900000000001</v>
      </c>
      <c r="K42" s="97">
        <f>J42/G42*100</f>
        <v>72.965587444655284</v>
      </c>
      <c r="L42" s="108">
        <f t="shared" si="5"/>
        <v>27.253414544112221</v>
      </c>
    </row>
    <row r="43" spans="2:12" x14ac:dyDescent="0.3">
      <c r="B43" s="8"/>
      <c r="C43" s="25"/>
      <c r="D43" s="8"/>
      <c r="E43" s="8">
        <v>3211</v>
      </c>
      <c r="F43" s="31" t="s">
        <v>121</v>
      </c>
      <c r="G43" s="84">
        <v>320.27</v>
      </c>
      <c r="H43" s="81">
        <v>350</v>
      </c>
      <c r="I43" s="81"/>
      <c r="J43" s="84">
        <v>40.4</v>
      </c>
      <c r="K43" s="98">
        <f>J43/G43*100</f>
        <v>12.614356636587878</v>
      </c>
      <c r="L43" s="104">
        <f t="shared" si="5"/>
        <v>11.542857142857143</v>
      </c>
    </row>
    <row r="44" spans="2:12" x14ac:dyDescent="0.3">
      <c r="B44" s="8"/>
      <c r="C44" s="25"/>
      <c r="D44" s="8"/>
      <c r="E44" s="8">
        <v>3212</v>
      </c>
      <c r="F44" s="144" t="s">
        <v>122</v>
      </c>
      <c r="G44" s="84">
        <v>1703.41</v>
      </c>
      <c r="H44" s="81">
        <v>3020</v>
      </c>
      <c r="I44" s="81"/>
      <c r="J44" s="84">
        <v>1265.81</v>
      </c>
      <c r="K44" s="98">
        <f t="shared" ref="K44:K54" si="6">J44/G44*100</f>
        <v>74.310353937102619</v>
      </c>
      <c r="L44" s="104">
        <f t="shared" si="5"/>
        <v>41.91423841059602</v>
      </c>
    </row>
    <row r="45" spans="2:12" x14ac:dyDescent="0.3">
      <c r="B45" s="8"/>
      <c r="C45" s="25"/>
      <c r="D45" s="8"/>
      <c r="E45" s="8">
        <v>3213</v>
      </c>
      <c r="F45" s="144" t="s">
        <v>137</v>
      </c>
      <c r="G45" s="84"/>
      <c r="H45" s="81">
        <v>1348</v>
      </c>
      <c r="I45" s="81"/>
      <c r="J45" s="84"/>
      <c r="K45" s="98"/>
      <c r="L45" s="104">
        <f t="shared" si="5"/>
        <v>0</v>
      </c>
    </row>
    <row r="46" spans="2:12" x14ac:dyDescent="0.3">
      <c r="B46" s="8"/>
      <c r="C46" s="25"/>
      <c r="D46" s="8"/>
      <c r="E46" s="8">
        <v>3214</v>
      </c>
      <c r="F46" s="144" t="s">
        <v>138</v>
      </c>
      <c r="G46" s="84"/>
      <c r="H46" s="81">
        <v>700</v>
      </c>
      <c r="I46" s="81"/>
      <c r="J46" s="84">
        <v>170.38</v>
      </c>
      <c r="K46" s="98"/>
      <c r="L46" s="104">
        <f t="shared" si="5"/>
        <v>24.34</v>
      </c>
    </row>
    <row r="47" spans="2:12" x14ac:dyDescent="0.3">
      <c r="B47" s="49"/>
      <c r="C47" s="50"/>
      <c r="D47" s="49">
        <v>322</v>
      </c>
      <c r="E47" s="49"/>
      <c r="F47" s="73" t="s">
        <v>76</v>
      </c>
      <c r="G47" s="83">
        <f>SUM(G48:G51)</f>
        <v>602.05999999999995</v>
      </c>
      <c r="H47" s="80">
        <f>SUM(H48:H51)</f>
        <v>2354.7600000000002</v>
      </c>
      <c r="I47" s="80">
        <f>SUM(I48:I51)</f>
        <v>0</v>
      </c>
      <c r="J47" s="83">
        <f>SUM(J48:J51)</f>
        <v>651.33000000000004</v>
      </c>
      <c r="K47" s="97">
        <f t="shared" si="6"/>
        <v>108.18356974387937</v>
      </c>
      <c r="L47" s="108">
        <f t="shared" si="5"/>
        <v>27.660143708913012</v>
      </c>
    </row>
    <row r="48" spans="2:12" x14ac:dyDescent="0.3">
      <c r="B48" s="8"/>
      <c r="C48" s="25"/>
      <c r="D48" s="8"/>
      <c r="E48" s="8">
        <v>3221</v>
      </c>
      <c r="F48" s="31" t="s">
        <v>124</v>
      </c>
      <c r="G48" s="84"/>
      <c r="H48" s="81">
        <v>354.76</v>
      </c>
      <c r="I48" s="81"/>
      <c r="J48" s="84"/>
      <c r="K48" s="98"/>
      <c r="L48" s="104">
        <f t="shared" si="5"/>
        <v>0</v>
      </c>
    </row>
    <row r="49" spans="2:12" x14ac:dyDescent="0.3">
      <c r="B49" s="8"/>
      <c r="C49" s="25"/>
      <c r="D49" s="8"/>
      <c r="E49" s="8">
        <v>3223</v>
      </c>
      <c r="F49" s="31" t="s">
        <v>125</v>
      </c>
      <c r="G49" s="84">
        <v>585.17999999999995</v>
      </c>
      <c r="H49" s="81">
        <v>1700</v>
      </c>
      <c r="I49" s="81"/>
      <c r="J49" s="84">
        <v>641.96</v>
      </c>
      <c r="K49" s="98">
        <f t="shared" si="6"/>
        <v>109.70299736833114</v>
      </c>
      <c r="L49" s="104">
        <f t="shared" si="5"/>
        <v>37.762352941176474</v>
      </c>
    </row>
    <row r="50" spans="2:12" x14ac:dyDescent="0.3">
      <c r="B50" s="8"/>
      <c r="C50" s="25"/>
      <c r="D50" s="8"/>
      <c r="E50" s="8">
        <v>3224</v>
      </c>
      <c r="F50" s="31" t="s">
        <v>178</v>
      </c>
      <c r="G50" s="84"/>
      <c r="H50" s="81"/>
      <c r="I50" s="81"/>
      <c r="J50" s="84">
        <v>9.3699999999999992</v>
      </c>
      <c r="K50" s="98"/>
      <c r="L50" s="104"/>
    </row>
    <row r="51" spans="2:12" x14ac:dyDescent="0.3">
      <c r="B51" s="8"/>
      <c r="C51" s="25"/>
      <c r="D51" s="8"/>
      <c r="E51" s="8">
        <v>3225</v>
      </c>
      <c r="F51" s="31" t="s">
        <v>148</v>
      </c>
      <c r="G51" s="84">
        <v>16.88</v>
      </c>
      <c r="H51" s="81">
        <v>300</v>
      </c>
      <c r="I51" s="81"/>
      <c r="J51" s="84"/>
      <c r="K51" s="98"/>
      <c r="L51" s="104">
        <f t="shared" si="5"/>
        <v>0</v>
      </c>
    </row>
    <row r="52" spans="2:12" x14ac:dyDescent="0.3">
      <c r="B52" s="49"/>
      <c r="C52" s="50"/>
      <c r="D52" s="49">
        <v>323</v>
      </c>
      <c r="E52" s="49"/>
      <c r="F52" s="73" t="s">
        <v>77</v>
      </c>
      <c r="G52" s="83">
        <f>SUM(G53:G60)</f>
        <v>1384.15</v>
      </c>
      <c r="H52" s="80">
        <f>SUM(H53:H60)</f>
        <v>5024</v>
      </c>
      <c r="I52" s="80">
        <f>SUM(I53:I60)</f>
        <v>0</v>
      </c>
      <c r="J52" s="83">
        <f>SUM(J53:J60)</f>
        <v>2084.8100000000004</v>
      </c>
      <c r="K52" s="97">
        <f t="shared" si="6"/>
        <v>150.62023624607161</v>
      </c>
      <c r="L52" s="108">
        <f t="shared" si="5"/>
        <v>41.497014331210195</v>
      </c>
    </row>
    <row r="53" spans="2:12" x14ac:dyDescent="0.3">
      <c r="B53" s="8"/>
      <c r="C53" s="25"/>
      <c r="D53" s="8"/>
      <c r="E53" s="8">
        <v>3231</v>
      </c>
      <c r="F53" s="31" t="s">
        <v>126</v>
      </c>
      <c r="G53" s="84">
        <v>506.52</v>
      </c>
      <c r="H53" s="81">
        <v>1250</v>
      </c>
      <c r="I53" s="81"/>
      <c r="J53" s="84">
        <v>676.07</v>
      </c>
      <c r="K53" s="98">
        <f t="shared" si="6"/>
        <v>133.47350548843087</v>
      </c>
      <c r="L53" s="104">
        <f t="shared" si="5"/>
        <v>54.085599999999999</v>
      </c>
    </row>
    <row r="54" spans="2:12" x14ac:dyDescent="0.3">
      <c r="B54" s="8"/>
      <c r="C54" s="25"/>
      <c r="D54" s="8"/>
      <c r="E54" s="8">
        <v>3232</v>
      </c>
      <c r="F54" s="31" t="s">
        <v>139</v>
      </c>
      <c r="G54" s="84">
        <v>139.49</v>
      </c>
      <c r="H54" s="81">
        <v>762</v>
      </c>
      <c r="I54" s="81"/>
      <c r="J54" s="84">
        <v>433.04</v>
      </c>
      <c r="K54" s="98">
        <f t="shared" si="6"/>
        <v>310.44519320381386</v>
      </c>
      <c r="L54" s="104">
        <f t="shared" si="5"/>
        <v>56.829396325459328</v>
      </c>
    </row>
    <row r="55" spans="2:12" x14ac:dyDescent="0.3">
      <c r="B55" s="8"/>
      <c r="C55" s="25"/>
      <c r="D55" s="8"/>
      <c r="E55" s="8">
        <v>3233</v>
      </c>
      <c r="F55" s="31" t="s">
        <v>128</v>
      </c>
      <c r="G55" s="84"/>
      <c r="H55" s="81">
        <v>0</v>
      </c>
      <c r="I55" s="81"/>
      <c r="J55" s="84"/>
      <c r="K55" s="98">
        <v>0</v>
      </c>
      <c r="L55" s="104"/>
    </row>
    <row r="56" spans="2:12" x14ac:dyDescent="0.3">
      <c r="B56" s="8"/>
      <c r="C56" s="25"/>
      <c r="D56" s="8"/>
      <c r="E56" s="8">
        <v>3235</v>
      </c>
      <c r="F56" s="31" t="s">
        <v>175</v>
      </c>
      <c r="G56" s="84"/>
      <c r="H56" s="81"/>
      <c r="I56" s="81"/>
      <c r="J56" s="84">
        <v>388.2</v>
      </c>
      <c r="K56" s="98"/>
      <c r="L56" s="104"/>
    </row>
    <row r="57" spans="2:12" x14ac:dyDescent="0.3">
      <c r="B57" s="8"/>
      <c r="C57" s="25"/>
      <c r="D57" s="8"/>
      <c r="E57" s="8">
        <v>3236</v>
      </c>
      <c r="F57" s="31" t="s">
        <v>174</v>
      </c>
      <c r="G57" s="84"/>
      <c r="H57" s="81">
        <v>700</v>
      </c>
      <c r="I57" s="81"/>
      <c r="J57" s="84"/>
      <c r="K57" s="98"/>
      <c r="L57" s="104">
        <f t="shared" si="5"/>
        <v>0</v>
      </c>
    </row>
    <row r="58" spans="2:12" x14ac:dyDescent="0.3">
      <c r="B58" s="8"/>
      <c r="C58" s="25"/>
      <c r="D58" s="8"/>
      <c r="E58" s="8">
        <v>3237</v>
      </c>
      <c r="F58" s="31" t="s">
        <v>129</v>
      </c>
      <c r="G58" s="84">
        <v>738.14</v>
      </c>
      <c r="H58" s="81">
        <v>1912</v>
      </c>
      <c r="I58" s="81"/>
      <c r="J58" s="84">
        <v>587.5</v>
      </c>
      <c r="K58" s="98">
        <v>0</v>
      </c>
      <c r="L58" s="104">
        <f t="shared" si="5"/>
        <v>30.726987447698743</v>
      </c>
    </row>
    <row r="59" spans="2:12" x14ac:dyDescent="0.3">
      <c r="B59" s="8"/>
      <c r="C59" s="25"/>
      <c r="D59" s="8"/>
      <c r="E59" s="8">
        <v>3238</v>
      </c>
      <c r="F59" s="31" t="s">
        <v>147</v>
      </c>
      <c r="G59" s="84"/>
      <c r="H59" s="81">
        <v>200</v>
      </c>
      <c r="I59" s="81"/>
      <c r="J59" s="84"/>
      <c r="K59" s="98"/>
      <c r="L59" s="104">
        <f t="shared" si="5"/>
        <v>0</v>
      </c>
    </row>
    <row r="60" spans="2:12" x14ac:dyDescent="0.3">
      <c r="B60" s="8"/>
      <c r="C60" s="25"/>
      <c r="D60" s="8"/>
      <c r="E60" s="8">
        <v>3239</v>
      </c>
      <c r="F60" s="31" t="s">
        <v>130</v>
      </c>
      <c r="G60" s="84"/>
      <c r="H60" s="81">
        <v>200</v>
      </c>
      <c r="I60" s="81"/>
      <c r="J60" s="84"/>
      <c r="K60" s="98">
        <v>0</v>
      </c>
      <c r="L60" s="104">
        <f t="shared" si="5"/>
        <v>0</v>
      </c>
    </row>
    <row r="61" spans="2:12" x14ac:dyDescent="0.3">
      <c r="B61" s="49"/>
      <c r="C61" s="50"/>
      <c r="D61" s="49">
        <v>329</v>
      </c>
      <c r="E61" s="49"/>
      <c r="F61" s="73" t="s">
        <v>78</v>
      </c>
      <c r="G61" s="83">
        <f>SUM(G62:G65)</f>
        <v>1.5</v>
      </c>
      <c r="H61" s="80">
        <f>SUM(H62:H65)</f>
        <v>1092</v>
      </c>
      <c r="I61" s="80">
        <f>SUM(I62:I65)</f>
        <v>0</v>
      </c>
      <c r="J61" s="83">
        <f>SUM(J62:J65)</f>
        <v>1.5</v>
      </c>
      <c r="K61" s="97">
        <f>J61/G61*100</f>
        <v>100</v>
      </c>
      <c r="L61" s="108">
        <f t="shared" si="5"/>
        <v>0.13736263736263737</v>
      </c>
    </row>
    <row r="62" spans="2:12" x14ac:dyDescent="0.3">
      <c r="B62" s="8"/>
      <c r="C62" s="25"/>
      <c r="D62" s="8"/>
      <c r="E62" s="71">
        <v>3291</v>
      </c>
      <c r="F62" s="31" t="s">
        <v>140</v>
      </c>
      <c r="G62" s="84">
        <v>0</v>
      </c>
      <c r="H62" s="81">
        <v>200</v>
      </c>
      <c r="I62" s="81"/>
      <c r="J62" s="84"/>
      <c r="K62" s="98">
        <v>0</v>
      </c>
      <c r="L62" s="104">
        <f t="shared" si="5"/>
        <v>0</v>
      </c>
    </row>
    <row r="63" spans="2:12" x14ac:dyDescent="0.3">
      <c r="B63" s="8"/>
      <c r="C63" s="25"/>
      <c r="D63" s="9"/>
      <c r="E63" s="71">
        <v>3292</v>
      </c>
      <c r="F63" s="8" t="s">
        <v>131</v>
      </c>
      <c r="G63" s="84"/>
      <c r="H63" s="81">
        <v>820</v>
      </c>
      <c r="I63" s="81"/>
      <c r="J63" s="84"/>
      <c r="K63" s="98">
        <v>0</v>
      </c>
      <c r="L63" s="104">
        <f t="shared" si="5"/>
        <v>0</v>
      </c>
    </row>
    <row r="64" spans="2:12" x14ac:dyDescent="0.3">
      <c r="B64" s="8"/>
      <c r="C64" s="25"/>
      <c r="D64" s="9"/>
      <c r="E64" s="71">
        <v>3294</v>
      </c>
      <c r="F64" s="8" t="s">
        <v>141</v>
      </c>
      <c r="G64" s="84">
        <v>1.5</v>
      </c>
      <c r="H64" s="81">
        <v>2</v>
      </c>
      <c r="I64" s="81"/>
      <c r="J64" s="84">
        <v>1.5</v>
      </c>
      <c r="K64" s="98">
        <f>J64/G64*100</f>
        <v>100</v>
      </c>
      <c r="L64" s="104">
        <f t="shared" si="5"/>
        <v>75</v>
      </c>
    </row>
    <row r="65" spans="2:12" x14ac:dyDescent="0.3">
      <c r="B65" s="8"/>
      <c r="C65" s="8"/>
      <c r="D65" s="9"/>
      <c r="E65" s="71">
        <v>3295</v>
      </c>
      <c r="F65" s="8" t="s">
        <v>132</v>
      </c>
      <c r="G65" s="84">
        <v>0</v>
      </c>
      <c r="H65" s="81">
        <v>70</v>
      </c>
      <c r="I65" s="81"/>
      <c r="J65" s="84"/>
      <c r="K65" s="98">
        <v>0</v>
      </c>
      <c r="L65" s="104">
        <f t="shared" si="5"/>
        <v>0</v>
      </c>
    </row>
    <row r="66" spans="2:12" ht="22.5" customHeight="1" x14ac:dyDescent="0.3">
      <c r="B66" s="46"/>
      <c r="C66" s="46">
        <v>34</v>
      </c>
      <c r="D66" s="47"/>
      <c r="E66" s="75"/>
      <c r="F66" s="55" t="s">
        <v>79</v>
      </c>
      <c r="G66" s="79">
        <f t="shared" ref="G66:J67" si="7">G67</f>
        <v>176.43</v>
      </c>
      <c r="H66" s="79">
        <f t="shared" si="7"/>
        <v>338</v>
      </c>
      <c r="I66" s="79">
        <f t="shared" si="7"/>
        <v>0</v>
      </c>
      <c r="J66" s="82">
        <f t="shared" si="7"/>
        <v>196.06</v>
      </c>
      <c r="K66" s="59">
        <f>J66/G66*100</f>
        <v>111.12622569857733</v>
      </c>
      <c r="L66" s="103">
        <f t="shared" si="5"/>
        <v>58.005917159763307</v>
      </c>
    </row>
    <row r="67" spans="2:12" x14ac:dyDescent="0.3">
      <c r="B67" s="49"/>
      <c r="C67" s="49"/>
      <c r="D67" s="51">
        <v>343</v>
      </c>
      <c r="E67" s="74"/>
      <c r="F67" s="50" t="s">
        <v>80</v>
      </c>
      <c r="G67" s="80">
        <f t="shared" si="7"/>
        <v>176.43</v>
      </c>
      <c r="H67" s="80">
        <f t="shared" si="7"/>
        <v>338</v>
      </c>
      <c r="I67" s="80">
        <f t="shared" si="7"/>
        <v>0</v>
      </c>
      <c r="J67" s="83">
        <f t="shared" si="7"/>
        <v>196.06</v>
      </c>
      <c r="K67" s="97">
        <f>J67/G67*100</f>
        <v>111.12622569857733</v>
      </c>
      <c r="L67" s="108">
        <f t="shared" si="5"/>
        <v>58.005917159763307</v>
      </c>
    </row>
    <row r="68" spans="2:12" x14ac:dyDescent="0.3">
      <c r="B68" s="8"/>
      <c r="C68" s="8"/>
      <c r="D68" s="9"/>
      <c r="E68" s="71">
        <v>3431</v>
      </c>
      <c r="F68" s="8" t="s">
        <v>133</v>
      </c>
      <c r="G68" s="81">
        <v>176.43</v>
      </c>
      <c r="H68" s="81">
        <v>338</v>
      </c>
      <c r="I68" s="81"/>
      <c r="J68" s="84">
        <v>196.06</v>
      </c>
      <c r="K68" s="98">
        <f>J68/G68*100</f>
        <v>111.12622569857733</v>
      </c>
      <c r="L68" s="104">
        <f t="shared" si="5"/>
        <v>58.005917159763307</v>
      </c>
    </row>
    <row r="69" spans="2:12" ht="27" customHeight="1" x14ac:dyDescent="0.3">
      <c r="B69" s="69">
        <v>4</v>
      </c>
      <c r="C69" s="69"/>
      <c r="D69" s="69"/>
      <c r="E69" s="69"/>
      <c r="F69" s="70" t="s">
        <v>6</v>
      </c>
      <c r="G69" s="78">
        <f>G73</f>
        <v>0</v>
      </c>
      <c r="H69" s="78">
        <f>H70+H73</f>
        <v>4500</v>
      </c>
      <c r="I69" s="78">
        <f>I73</f>
        <v>0</v>
      </c>
      <c r="J69" s="85">
        <f>J73</f>
        <v>0</v>
      </c>
      <c r="K69" s="58">
        <v>0</v>
      </c>
      <c r="L69" s="102">
        <f t="shared" si="5"/>
        <v>0</v>
      </c>
    </row>
    <row r="70" spans="2:12" ht="23.25" customHeight="1" x14ac:dyDescent="0.3">
      <c r="B70" s="45"/>
      <c r="C70" s="45">
        <v>41</v>
      </c>
      <c r="D70" s="45"/>
      <c r="E70" s="45"/>
      <c r="F70" s="76" t="s">
        <v>81</v>
      </c>
      <c r="G70" s="82">
        <f t="shared" ref="G70:J71" si="8">G71</f>
        <v>0</v>
      </c>
      <c r="H70" s="79">
        <f t="shared" si="8"/>
        <v>1000</v>
      </c>
      <c r="I70" s="79">
        <f t="shared" si="8"/>
        <v>0</v>
      </c>
      <c r="J70" s="82">
        <f t="shared" si="8"/>
        <v>0</v>
      </c>
      <c r="K70" s="59">
        <v>0</v>
      </c>
      <c r="L70" s="103">
        <f t="shared" ref="L70:L72" si="9">J70/H70*100</f>
        <v>0</v>
      </c>
    </row>
    <row r="71" spans="2:12" ht="18.75" customHeight="1" x14ac:dyDescent="0.3">
      <c r="B71" s="52"/>
      <c r="C71" s="52"/>
      <c r="D71" s="49">
        <v>412</v>
      </c>
      <c r="E71" s="49"/>
      <c r="F71" s="49" t="s">
        <v>176</v>
      </c>
      <c r="G71" s="83">
        <f t="shared" si="8"/>
        <v>0</v>
      </c>
      <c r="H71" s="80">
        <f t="shared" si="8"/>
        <v>1000</v>
      </c>
      <c r="I71" s="80">
        <f t="shared" si="8"/>
        <v>0</v>
      </c>
      <c r="J71" s="83">
        <f t="shared" si="8"/>
        <v>0</v>
      </c>
      <c r="K71" s="97">
        <v>0</v>
      </c>
      <c r="L71" s="108">
        <f t="shared" si="9"/>
        <v>0</v>
      </c>
    </row>
    <row r="72" spans="2:12" ht="21" customHeight="1" x14ac:dyDescent="0.3">
      <c r="B72" s="11"/>
      <c r="C72" s="11"/>
      <c r="D72" s="8"/>
      <c r="E72" s="8">
        <v>4123</v>
      </c>
      <c r="F72" s="8" t="s">
        <v>177</v>
      </c>
      <c r="G72" s="84"/>
      <c r="H72" s="81">
        <v>1000</v>
      </c>
      <c r="I72" s="81"/>
      <c r="J72" s="84"/>
      <c r="K72" s="98">
        <v>0</v>
      </c>
      <c r="L72" s="104">
        <f t="shared" si="9"/>
        <v>0</v>
      </c>
    </row>
    <row r="73" spans="2:12" ht="23.25" customHeight="1" x14ac:dyDescent="0.3">
      <c r="B73" s="45"/>
      <c r="C73" s="45">
        <v>42</v>
      </c>
      <c r="D73" s="45"/>
      <c r="E73" s="45"/>
      <c r="F73" s="76" t="s">
        <v>81</v>
      </c>
      <c r="G73" s="82">
        <f t="shared" ref="G73:J74" si="10">G74</f>
        <v>0</v>
      </c>
      <c r="H73" s="79">
        <f t="shared" si="10"/>
        <v>3500</v>
      </c>
      <c r="I73" s="79">
        <f t="shared" si="10"/>
        <v>0</v>
      </c>
      <c r="J73" s="82">
        <f t="shared" si="10"/>
        <v>0</v>
      </c>
      <c r="K73" s="59">
        <v>0</v>
      </c>
      <c r="L73" s="103">
        <f t="shared" si="5"/>
        <v>0</v>
      </c>
    </row>
    <row r="74" spans="2:12" x14ac:dyDescent="0.3">
      <c r="B74" s="52"/>
      <c r="C74" s="52"/>
      <c r="D74" s="49">
        <v>422</v>
      </c>
      <c r="E74" s="49"/>
      <c r="F74" s="49" t="s">
        <v>82</v>
      </c>
      <c r="G74" s="83">
        <f t="shared" si="10"/>
        <v>0</v>
      </c>
      <c r="H74" s="80">
        <f t="shared" si="10"/>
        <v>3500</v>
      </c>
      <c r="I74" s="80">
        <f t="shared" si="10"/>
        <v>0</v>
      </c>
      <c r="J74" s="83">
        <f t="shared" si="10"/>
        <v>0</v>
      </c>
      <c r="K74" s="97">
        <v>0</v>
      </c>
      <c r="L74" s="108">
        <f t="shared" si="5"/>
        <v>0</v>
      </c>
    </row>
    <row r="75" spans="2:12" x14ac:dyDescent="0.3">
      <c r="B75" s="11"/>
      <c r="C75" s="11"/>
      <c r="D75" s="8"/>
      <c r="E75" s="8">
        <v>4221</v>
      </c>
      <c r="F75" s="8" t="s">
        <v>134</v>
      </c>
      <c r="G75" s="84"/>
      <c r="H75" s="81">
        <v>3500</v>
      </c>
      <c r="I75" s="81"/>
      <c r="J75" s="84"/>
      <c r="K75" s="98">
        <v>0</v>
      </c>
      <c r="L75" s="104">
        <f t="shared" si="5"/>
        <v>0</v>
      </c>
    </row>
  </sheetData>
  <mergeCells count="9">
    <mergeCell ref="B31:F31"/>
    <mergeCell ref="B3:L3"/>
    <mergeCell ref="B5:L5"/>
    <mergeCell ref="B7:L7"/>
    <mergeCell ref="B1:F1"/>
    <mergeCell ref="B2:F2"/>
    <mergeCell ref="B9:F9"/>
    <mergeCell ref="B10:F10"/>
    <mergeCell ref="B30:F30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26"/>
  <sheetViews>
    <sheetView workbookViewId="0">
      <selection activeCell="F22" sqref="F22"/>
    </sheetView>
  </sheetViews>
  <sheetFormatPr defaultRowHeight="14.4" x14ac:dyDescent="0.3"/>
  <cols>
    <col min="2" max="2" width="37.6640625" customWidth="1"/>
    <col min="3" max="5" width="25.33203125" customWidth="1"/>
    <col min="6" max="6" width="25.33203125" style="149" customWidth="1"/>
    <col min="7" max="8" width="15.6640625" customWidth="1"/>
  </cols>
  <sheetData>
    <row r="1" spans="2:8" ht="15.6" x14ac:dyDescent="0.3">
      <c r="B1" s="255" t="s">
        <v>84</v>
      </c>
      <c r="C1" s="255"/>
    </row>
    <row r="2" spans="2:8" ht="15.6" x14ac:dyDescent="0.3">
      <c r="B2" s="255" t="s">
        <v>83</v>
      </c>
      <c r="C2" s="255"/>
    </row>
    <row r="3" spans="2:8" ht="17.399999999999999" x14ac:dyDescent="0.3">
      <c r="B3" s="2"/>
      <c r="C3" s="2"/>
      <c r="D3" s="2"/>
      <c r="E3" s="2"/>
      <c r="F3" s="215"/>
      <c r="G3" s="3"/>
      <c r="H3" s="3"/>
    </row>
    <row r="4" spans="2:8" ht="15.75" customHeight="1" x14ac:dyDescent="0.3">
      <c r="B4" s="258" t="s">
        <v>42</v>
      </c>
      <c r="C4" s="258"/>
      <c r="D4" s="258"/>
      <c r="E4" s="258"/>
      <c r="F4" s="258"/>
      <c r="G4" s="258"/>
      <c r="H4" s="258"/>
    </row>
    <row r="5" spans="2:8" ht="17.399999999999999" x14ac:dyDescent="0.3">
      <c r="B5" s="2"/>
      <c r="C5" s="2"/>
      <c r="D5" s="2"/>
      <c r="E5" s="2"/>
      <c r="F5" s="215"/>
      <c r="G5" s="3"/>
      <c r="H5" s="3" t="s">
        <v>93</v>
      </c>
    </row>
    <row r="6" spans="2:8" ht="26.4" x14ac:dyDescent="0.3">
      <c r="B6" s="39" t="s">
        <v>7</v>
      </c>
      <c r="C6" s="39" t="s">
        <v>145</v>
      </c>
      <c r="D6" s="39" t="s">
        <v>172</v>
      </c>
      <c r="E6" s="39" t="s">
        <v>173</v>
      </c>
      <c r="F6" s="216" t="s">
        <v>171</v>
      </c>
      <c r="G6" s="39" t="s">
        <v>19</v>
      </c>
      <c r="H6" s="39" t="s">
        <v>52</v>
      </c>
    </row>
    <row r="7" spans="2:8" x14ac:dyDescent="0.3">
      <c r="B7" s="39">
        <v>1</v>
      </c>
      <c r="C7" s="39">
        <v>2</v>
      </c>
      <c r="D7" s="39">
        <v>3</v>
      </c>
      <c r="E7" s="39">
        <v>4</v>
      </c>
      <c r="F7" s="216">
        <v>5</v>
      </c>
      <c r="G7" s="39" t="s">
        <v>21</v>
      </c>
      <c r="H7" s="39" t="s">
        <v>146</v>
      </c>
    </row>
    <row r="8" spans="2:8" x14ac:dyDescent="0.3">
      <c r="B8" s="42" t="s">
        <v>41</v>
      </c>
      <c r="C8" s="106">
        <f>C9+C11+C13+C17</f>
        <v>37330.67</v>
      </c>
      <c r="D8" s="106">
        <f>D9+D11+D13+D17</f>
        <v>105237.62</v>
      </c>
      <c r="E8" s="122">
        <f>E9+E13+E11+E17</f>
        <v>0</v>
      </c>
      <c r="F8" s="217">
        <f>F9+F11+F13+F17</f>
        <v>54648</v>
      </c>
      <c r="G8" s="61">
        <f>F8/C8*100</f>
        <v>146.38901471631772</v>
      </c>
      <c r="H8" s="61">
        <f>F8/D8*100</f>
        <v>51.928198300189607</v>
      </c>
    </row>
    <row r="9" spans="2:8" x14ac:dyDescent="0.3">
      <c r="B9" s="94" t="s">
        <v>39</v>
      </c>
      <c r="C9" s="119">
        <f>C10</f>
        <v>33182</v>
      </c>
      <c r="D9" s="119">
        <f>D10</f>
        <v>20000</v>
      </c>
      <c r="E9" s="119">
        <f>E10</f>
        <v>0</v>
      </c>
      <c r="F9" s="218">
        <f>F10</f>
        <v>10000</v>
      </c>
      <c r="G9" s="95">
        <f>F9/C9*100</f>
        <v>30.136821168103189</v>
      </c>
      <c r="H9" s="95">
        <f>F9/D9*100</f>
        <v>50</v>
      </c>
    </row>
    <row r="10" spans="2:8" x14ac:dyDescent="0.3">
      <c r="B10" s="34" t="s">
        <v>38</v>
      </c>
      <c r="C10" s="81">
        <v>33182</v>
      </c>
      <c r="D10" s="120">
        <v>20000</v>
      </c>
      <c r="E10" s="120">
        <v>0</v>
      </c>
      <c r="F10" s="219">
        <v>10000</v>
      </c>
      <c r="G10" s="96">
        <f>F10/C10*100</f>
        <v>30.136821168103189</v>
      </c>
      <c r="H10" s="96">
        <f>F10/D10*100</f>
        <v>50</v>
      </c>
    </row>
    <row r="11" spans="2:8" x14ac:dyDescent="0.3">
      <c r="B11" s="94" t="s">
        <v>36</v>
      </c>
      <c r="C11" s="119"/>
      <c r="D11" s="119"/>
      <c r="E11" s="123"/>
      <c r="F11" s="218"/>
      <c r="G11" s="95"/>
      <c r="H11" s="95"/>
    </row>
    <row r="12" spans="2:8" x14ac:dyDescent="0.3">
      <c r="B12" s="32" t="s">
        <v>35</v>
      </c>
      <c r="C12" s="120"/>
      <c r="D12" s="120"/>
      <c r="E12" s="124"/>
      <c r="F12" s="219"/>
      <c r="G12" s="96"/>
      <c r="H12" s="96"/>
    </row>
    <row r="13" spans="2:8" x14ac:dyDescent="0.3">
      <c r="B13" s="94" t="s">
        <v>34</v>
      </c>
      <c r="C13" s="119">
        <f>C14</f>
        <v>4148.67</v>
      </c>
      <c r="D13" s="119">
        <f>D14</f>
        <v>5237.62</v>
      </c>
      <c r="E13" s="123">
        <f>E14</f>
        <v>0</v>
      </c>
      <c r="F13" s="218">
        <f>F14</f>
        <v>14648</v>
      </c>
      <c r="G13" s="95">
        <f>F13/C13*100</f>
        <v>353.07701022255327</v>
      </c>
      <c r="H13" s="95">
        <f>F13/D13*100</f>
        <v>279.66900997017729</v>
      </c>
    </row>
    <row r="14" spans="2:8" x14ac:dyDescent="0.3">
      <c r="B14" s="32" t="s">
        <v>33</v>
      </c>
      <c r="C14" s="120">
        <v>4148.67</v>
      </c>
      <c r="D14" s="120">
        <v>5237.62</v>
      </c>
      <c r="E14" s="124">
        <v>0</v>
      </c>
      <c r="F14" s="219">
        <v>14648</v>
      </c>
      <c r="G14" s="96">
        <f>F14/C14*100</f>
        <v>353.07701022255327</v>
      </c>
      <c r="H14" s="96">
        <f>F14/D14*100</f>
        <v>279.66900997017729</v>
      </c>
    </row>
    <row r="15" spans="2:8" x14ac:dyDescent="0.3">
      <c r="B15" s="93" t="s">
        <v>87</v>
      </c>
      <c r="C15" s="117"/>
      <c r="D15" s="117"/>
      <c r="E15" s="125"/>
      <c r="F15" s="220"/>
      <c r="G15" s="99"/>
      <c r="H15" s="99"/>
    </row>
    <row r="16" spans="2:8" x14ac:dyDescent="0.3">
      <c r="B16" s="32" t="s">
        <v>88</v>
      </c>
      <c r="C16" s="120"/>
      <c r="D16" s="120"/>
      <c r="E16" s="124"/>
      <c r="F16" s="219"/>
      <c r="G16" s="96"/>
      <c r="H16" s="96"/>
    </row>
    <row r="17" spans="2:8" x14ac:dyDescent="0.3">
      <c r="B17" s="94" t="s">
        <v>85</v>
      </c>
      <c r="C17" s="119">
        <f>C18</f>
        <v>0</v>
      </c>
      <c r="D17" s="119">
        <f>D18</f>
        <v>80000</v>
      </c>
      <c r="E17" s="123">
        <f>E18</f>
        <v>0</v>
      </c>
      <c r="F17" s="218">
        <f>F18</f>
        <v>30000</v>
      </c>
      <c r="G17" s="95">
        <v>0</v>
      </c>
      <c r="H17" s="95">
        <f t="shared" ref="H17:H23" si="0">F17/D17*100</f>
        <v>37.5</v>
      </c>
    </row>
    <row r="18" spans="2:8" x14ac:dyDescent="0.3">
      <c r="B18" s="32" t="s">
        <v>86</v>
      </c>
      <c r="C18" s="120"/>
      <c r="D18" s="120">
        <v>80000</v>
      </c>
      <c r="E18" s="124">
        <v>0</v>
      </c>
      <c r="F18" s="219">
        <v>30000</v>
      </c>
      <c r="G18" s="96">
        <v>0</v>
      </c>
      <c r="H18" s="96">
        <f t="shared" si="0"/>
        <v>37.5</v>
      </c>
    </row>
    <row r="19" spans="2:8" ht="15.75" customHeight="1" x14ac:dyDescent="0.3">
      <c r="B19" s="42" t="s">
        <v>40</v>
      </c>
      <c r="C19" s="106">
        <f>C20+C22+C24</f>
        <v>33798.01</v>
      </c>
      <c r="D19" s="106">
        <f>D20+D22+D24</f>
        <v>108148</v>
      </c>
      <c r="E19" s="122">
        <f>E20+E22+E24</f>
        <v>0</v>
      </c>
      <c r="F19" s="217">
        <f>F20+F22+F24</f>
        <v>49134.42</v>
      </c>
      <c r="G19" s="61">
        <f>F19/C19*100</f>
        <v>145.37666566759401</v>
      </c>
      <c r="H19" s="61">
        <f t="shared" si="0"/>
        <v>45.432573880238195</v>
      </c>
    </row>
    <row r="20" spans="2:8" ht="15.75" customHeight="1" x14ac:dyDescent="0.3">
      <c r="B20" s="94" t="s">
        <v>39</v>
      </c>
      <c r="C20" s="119">
        <f>C21</f>
        <v>33182</v>
      </c>
      <c r="D20" s="119">
        <f>D21</f>
        <v>20000</v>
      </c>
      <c r="E20" s="119">
        <f>E21</f>
        <v>0</v>
      </c>
      <c r="F20" s="218">
        <f>F21</f>
        <v>10000</v>
      </c>
      <c r="G20" s="95">
        <f>F20/C20*100</f>
        <v>30.136821168103189</v>
      </c>
      <c r="H20" s="95">
        <f t="shared" si="0"/>
        <v>50</v>
      </c>
    </row>
    <row r="21" spans="2:8" x14ac:dyDescent="0.3">
      <c r="B21" s="34" t="s">
        <v>38</v>
      </c>
      <c r="C21" s="81">
        <v>33182</v>
      </c>
      <c r="D21" s="81">
        <v>20000</v>
      </c>
      <c r="E21" s="81">
        <v>0</v>
      </c>
      <c r="F21" s="221">
        <v>10000</v>
      </c>
      <c r="G21" s="98">
        <f>F21/C21*100</f>
        <v>30.136821168103189</v>
      </c>
      <c r="H21" s="98">
        <f t="shared" si="0"/>
        <v>50</v>
      </c>
    </row>
    <row r="22" spans="2:8" x14ac:dyDescent="0.3">
      <c r="B22" s="93" t="s">
        <v>34</v>
      </c>
      <c r="C22" s="116">
        <f>C23</f>
        <v>616.01</v>
      </c>
      <c r="D22" s="116">
        <f>D23</f>
        <v>8148</v>
      </c>
      <c r="E22" s="126">
        <f>E23</f>
        <v>0</v>
      </c>
      <c r="F22" s="222">
        <f>F23</f>
        <v>9134.42</v>
      </c>
      <c r="G22" s="100">
        <f>F22/C22*100</f>
        <v>1482.8363175922468</v>
      </c>
      <c r="H22" s="100">
        <f t="shared" si="0"/>
        <v>112.10628375061364</v>
      </c>
    </row>
    <row r="23" spans="2:8" x14ac:dyDescent="0.3">
      <c r="B23" s="32" t="s">
        <v>33</v>
      </c>
      <c r="C23" s="81">
        <v>616.01</v>
      </c>
      <c r="D23" s="81">
        <v>8148</v>
      </c>
      <c r="E23" s="127">
        <v>0</v>
      </c>
      <c r="F23" s="221">
        <v>9134.42</v>
      </c>
      <c r="G23" s="98">
        <f>F23/C23*100</f>
        <v>1482.8363175922468</v>
      </c>
      <c r="H23" s="98">
        <f t="shared" si="0"/>
        <v>112.10628375061364</v>
      </c>
    </row>
    <row r="24" spans="2:8" x14ac:dyDescent="0.3">
      <c r="B24" s="93" t="s">
        <v>85</v>
      </c>
      <c r="C24" s="116">
        <f>C25</f>
        <v>0</v>
      </c>
      <c r="D24" s="116">
        <f>D25</f>
        <v>80000</v>
      </c>
      <c r="E24" s="126">
        <f>E25</f>
        <v>0</v>
      </c>
      <c r="F24" s="222">
        <f>F25</f>
        <v>30000</v>
      </c>
      <c r="G24" s="100">
        <v>0</v>
      </c>
      <c r="H24" s="100"/>
    </row>
    <row r="25" spans="2:8" x14ac:dyDescent="0.3">
      <c r="B25" s="32" t="s">
        <v>86</v>
      </c>
      <c r="C25" s="81"/>
      <c r="D25" s="81">
        <v>80000</v>
      </c>
      <c r="E25" s="127">
        <v>0</v>
      </c>
      <c r="F25" s="221">
        <v>30000</v>
      </c>
      <c r="G25" s="98">
        <v>0</v>
      </c>
      <c r="H25" s="61"/>
    </row>
    <row r="26" spans="2:8" x14ac:dyDescent="0.3">
      <c r="B26" s="11" t="s">
        <v>18</v>
      </c>
      <c r="C26" s="81"/>
      <c r="D26" s="81"/>
      <c r="E26" s="127"/>
      <c r="F26" s="221"/>
      <c r="G26" s="98"/>
      <c r="H26" s="98"/>
    </row>
  </sheetData>
  <mergeCells count="3">
    <mergeCell ref="B4:H4"/>
    <mergeCell ref="B1:C1"/>
    <mergeCell ref="B2:C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4"/>
  <sheetViews>
    <sheetView workbookViewId="0">
      <selection activeCell="C6" sqref="C6:F6"/>
    </sheetView>
  </sheetViews>
  <sheetFormatPr defaultRowHeight="14.4" x14ac:dyDescent="0.3"/>
  <cols>
    <col min="2" max="2" width="42.5546875" customWidth="1"/>
    <col min="3" max="6" width="25.33203125" customWidth="1"/>
    <col min="7" max="8" width="15.6640625" customWidth="1"/>
  </cols>
  <sheetData>
    <row r="1" spans="2:8" ht="15.6" x14ac:dyDescent="0.3">
      <c r="B1" s="255" t="s">
        <v>84</v>
      </c>
      <c r="C1" s="255"/>
    </row>
    <row r="2" spans="2:8" ht="15.6" x14ac:dyDescent="0.3">
      <c r="B2" s="255" t="s">
        <v>83</v>
      </c>
      <c r="C2" s="255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15.75" customHeight="1" x14ac:dyDescent="0.3">
      <c r="B4" s="258" t="s">
        <v>51</v>
      </c>
      <c r="C4" s="258"/>
      <c r="D4" s="258"/>
      <c r="E4" s="258"/>
      <c r="F4" s="258"/>
      <c r="G4" s="258"/>
      <c r="H4" s="258"/>
    </row>
    <row r="5" spans="2:8" ht="17.399999999999999" x14ac:dyDescent="0.3">
      <c r="B5" s="2"/>
      <c r="C5" s="2"/>
      <c r="D5" s="2"/>
      <c r="E5" s="2"/>
      <c r="F5" s="3"/>
      <c r="G5" s="3"/>
      <c r="H5" s="3" t="s">
        <v>93</v>
      </c>
    </row>
    <row r="6" spans="2:8" ht="26.4" x14ac:dyDescent="0.3">
      <c r="B6" s="39" t="s">
        <v>7</v>
      </c>
      <c r="C6" s="39" t="s">
        <v>152</v>
      </c>
      <c r="D6" s="39" t="s">
        <v>172</v>
      </c>
      <c r="E6" s="39" t="s">
        <v>173</v>
      </c>
      <c r="F6" s="39" t="s">
        <v>179</v>
      </c>
      <c r="G6" s="39" t="s">
        <v>19</v>
      </c>
      <c r="H6" s="39" t="s">
        <v>52</v>
      </c>
    </row>
    <row r="7" spans="2:8" x14ac:dyDescent="0.3"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 t="s">
        <v>21</v>
      </c>
      <c r="H7" s="39" t="s">
        <v>146</v>
      </c>
    </row>
    <row r="8" spans="2:8" ht="21" customHeight="1" x14ac:dyDescent="0.3">
      <c r="B8" s="42" t="s">
        <v>40</v>
      </c>
      <c r="C8" s="106">
        <f t="shared" ref="C8:F9" si="0">C9</f>
        <v>33798.01</v>
      </c>
      <c r="D8" s="106">
        <f t="shared" si="0"/>
        <v>108148</v>
      </c>
      <c r="E8" s="106">
        <f t="shared" si="0"/>
        <v>0</v>
      </c>
      <c r="F8" s="88">
        <f t="shared" si="0"/>
        <v>49134.42</v>
      </c>
      <c r="G8" s="61">
        <f>F8/C8*100</f>
        <v>145.37666566759401</v>
      </c>
      <c r="H8" s="61">
        <f>F8/D8*100</f>
        <v>45.432573880238195</v>
      </c>
    </row>
    <row r="9" spans="2:8" ht="15.75" customHeight="1" x14ac:dyDescent="0.3">
      <c r="B9" s="93" t="s">
        <v>91</v>
      </c>
      <c r="C9" s="116">
        <f t="shared" si="0"/>
        <v>33798.01</v>
      </c>
      <c r="D9" s="116">
        <f t="shared" si="0"/>
        <v>108148</v>
      </c>
      <c r="E9" s="116">
        <f t="shared" si="0"/>
        <v>0</v>
      </c>
      <c r="F9" s="101">
        <f t="shared" si="0"/>
        <v>49134.42</v>
      </c>
      <c r="G9" s="100">
        <f>F9/C9*100</f>
        <v>145.37666566759401</v>
      </c>
      <c r="H9" s="100">
        <f>F9/D9*100</f>
        <v>45.432573880238195</v>
      </c>
    </row>
    <row r="10" spans="2:8" x14ac:dyDescent="0.3">
      <c r="B10" s="35" t="s">
        <v>92</v>
      </c>
      <c r="C10" s="84">
        <v>33798.01</v>
      </c>
      <c r="D10" s="81">
        <v>108148</v>
      </c>
      <c r="E10" s="81">
        <v>0</v>
      </c>
      <c r="F10" s="84">
        <v>49134.42</v>
      </c>
      <c r="G10" s="121">
        <f>F10/C10*100</f>
        <v>145.37666566759401</v>
      </c>
      <c r="H10" s="61">
        <f>F10/D10*100</f>
        <v>45.432573880238195</v>
      </c>
    </row>
    <row r="11" spans="2:8" x14ac:dyDescent="0.3">
      <c r="B11" s="12" t="s">
        <v>18</v>
      </c>
      <c r="C11" s="81"/>
      <c r="D11" s="81"/>
      <c r="E11" s="81"/>
      <c r="F11" s="84"/>
      <c r="G11" s="98"/>
      <c r="H11" s="98"/>
    </row>
    <row r="12" spans="2:8" x14ac:dyDescent="0.3">
      <c r="B12" s="93" t="s">
        <v>9</v>
      </c>
      <c r="C12" s="117"/>
      <c r="D12" s="117"/>
      <c r="E12" s="125"/>
      <c r="F12" s="152"/>
      <c r="G12" s="99"/>
      <c r="H12" s="99"/>
    </row>
    <row r="13" spans="2:8" ht="26.4" x14ac:dyDescent="0.3">
      <c r="B13" s="32" t="s">
        <v>10</v>
      </c>
      <c r="C13" s="81"/>
      <c r="D13" s="81"/>
      <c r="E13" s="127"/>
      <c r="F13" s="84"/>
      <c r="G13" s="98"/>
      <c r="H13" s="98"/>
    </row>
    <row r="14" spans="2:8" x14ac:dyDescent="0.3">
      <c r="B14" s="11" t="s">
        <v>18</v>
      </c>
      <c r="C14" s="81"/>
      <c r="D14" s="81"/>
      <c r="E14" s="127"/>
      <c r="F14" s="84"/>
      <c r="G14" s="98"/>
      <c r="H14" s="98"/>
    </row>
  </sheetData>
  <mergeCells count="3">
    <mergeCell ref="B4:H4"/>
    <mergeCell ref="B1:C1"/>
    <mergeCell ref="B2:C2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8"/>
  <sheetViews>
    <sheetView topLeftCell="B1" workbookViewId="0">
      <selection activeCell="G7" sqref="G7:J7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x14ac:dyDescent="0.3">
      <c r="B1" s="263" t="s">
        <v>84</v>
      </c>
      <c r="C1" s="263"/>
      <c r="D1" s="263"/>
      <c r="E1" s="263"/>
      <c r="F1" s="263"/>
    </row>
    <row r="2" spans="2:12" x14ac:dyDescent="0.3">
      <c r="B2" s="263" t="s">
        <v>90</v>
      </c>
      <c r="C2" s="263"/>
      <c r="D2" s="263"/>
      <c r="E2" s="263"/>
      <c r="F2" s="263"/>
    </row>
    <row r="3" spans="2:12" ht="18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8" customHeight="1" x14ac:dyDescent="0.3">
      <c r="B4" s="258" t="s">
        <v>65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2:12" ht="15.75" customHeight="1" x14ac:dyDescent="0.3">
      <c r="B5" s="258" t="s">
        <v>43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</row>
    <row r="6" spans="2:12" ht="17.399999999999999" x14ac:dyDescent="0.3">
      <c r="B6" s="2"/>
      <c r="C6" s="2"/>
      <c r="D6" s="2"/>
      <c r="E6" s="2"/>
      <c r="F6" s="2"/>
      <c r="G6" s="2"/>
      <c r="H6" s="2"/>
      <c r="I6" s="2"/>
      <c r="J6" s="3"/>
      <c r="K6" s="3"/>
      <c r="L6" s="3" t="s">
        <v>93</v>
      </c>
    </row>
    <row r="7" spans="2:12" ht="25.5" customHeight="1" x14ac:dyDescent="0.3">
      <c r="B7" s="259" t="s">
        <v>7</v>
      </c>
      <c r="C7" s="260"/>
      <c r="D7" s="260"/>
      <c r="E7" s="260"/>
      <c r="F7" s="261"/>
      <c r="G7" s="39" t="s">
        <v>152</v>
      </c>
      <c r="H7" s="39" t="s">
        <v>172</v>
      </c>
      <c r="I7" s="39" t="s">
        <v>173</v>
      </c>
      <c r="J7" s="39" t="s">
        <v>179</v>
      </c>
      <c r="K7" s="40" t="s">
        <v>19</v>
      </c>
      <c r="L7" s="40" t="s">
        <v>52</v>
      </c>
    </row>
    <row r="8" spans="2:12" x14ac:dyDescent="0.3">
      <c r="B8" s="259">
        <v>1</v>
      </c>
      <c r="C8" s="260"/>
      <c r="D8" s="260"/>
      <c r="E8" s="260"/>
      <c r="F8" s="261"/>
      <c r="G8" s="40">
        <v>2</v>
      </c>
      <c r="H8" s="40">
        <v>3</v>
      </c>
      <c r="I8" s="40">
        <v>4</v>
      </c>
      <c r="J8" s="40">
        <v>5</v>
      </c>
      <c r="K8" s="40" t="s">
        <v>21</v>
      </c>
      <c r="L8" s="40" t="s">
        <v>22</v>
      </c>
    </row>
    <row r="9" spans="2:12" ht="26.4" x14ac:dyDescent="0.3">
      <c r="B9" s="7">
        <v>8</v>
      </c>
      <c r="C9" s="7"/>
      <c r="D9" s="7"/>
      <c r="E9" s="7"/>
      <c r="F9" s="7" t="s">
        <v>11</v>
      </c>
      <c r="G9" s="5"/>
      <c r="H9" s="5"/>
      <c r="I9" s="5"/>
      <c r="J9" s="30"/>
      <c r="K9" s="30"/>
      <c r="L9" s="30"/>
    </row>
    <row r="10" spans="2:12" x14ac:dyDescent="0.3">
      <c r="B10" s="7"/>
      <c r="C10" s="11">
        <v>84</v>
      </c>
      <c r="D10" s="11"/>
      <c r="E10" s="11"/>
      <c r="F10" s="11" t="s">
        <v>16</v>
      </c>
      <c r="G10" s="5"/>
      <c r="H10" s="5"/>
      <c r="I10" s="5"/>
      <c r="J10" s="30"/>
      <c r="K10" s="30"/>
      <c r="L10" s="30"/>
    </row>
    <row r="11" spans="2:12" ht="52.8" x14ac:dyDescent="0.3">
      <c r="B11" s="8"/>
      <c r="C11" s="8"/>
      <c r="D11" s="8">
        <v>841</v>
      </c>
      <c r="E11" s="8"/>
      <c r="F11" s="31" t="s">
        <v>44</v>
      </c>
      <c r="G11" s="5"/>
      <c r="H11" s="5"/>
      <c r="I11" s="5"/>
      <c r="J11" s="30"/>
      <c r="K11" s="30"/>
      <c r="L11" s="30"/>
    </row>
    <row r="12" spans="2:12" ht="26.4" x14ac:dyDescent="0.3">
      <c r="B12" s="8"/>
      <c r="C12" s="8"/>
      <c r="D12" s="8"/>
      <c r="E12" s="8">
        <v>8413</v>
      </c>
      <c r="F12" s="31" t="s">
        <v>45</v>
      </c>
      <c r="G12" s="5"/>
      <c r="H12" s="5"/>
      <c r="I12" s="5"/>
      <c r="J12" s="30"/>
      <c r="K12" s="30"/>
      <c r="L12" s="30"/>
    </row>
    <row r="13" spans="2:12" x14ac:dyDescent="0.3">
      <c r="B13" s="8"/>
      <c r="C13" s="8"/>
      <c r="D13" s="8"/>
      <c r="E13" s="9" t="s">
        <v>27</v>
      </c>
      <c r="F13" s="13"/>
      <c r="G13" s="5"/>
      <c r="H13" s="5"/>
      <c r="I13" s="5"/>
      <c r="J13" s="30"/>
      <c r="K13" s="30"/>
      <c r="L13" s="30"/>
    </row>
    <row r="14" spans="2:12" ht="26.4" x14ac:dyDescent="0.3">
      <c r="B14" s="10">
        <v>5</v>
      </c>
      <c r="C14" s="10"/>
      <c r="D14" s="10"/>
      <c r="E14" s="10"/>
      <c r="F14" s="23" t="s">
        <v>12</v>
      </c>
      <c r="G14" s="5"/>
      <c r="H14" s="5"/>
      <c r="I14" s="5"/>
      <c r="J14" s="30"/>
      <c r="K14" s="30"/>
      <c r="L14" s="30"/>
    </row>
    <row r="15" spans="2:12" ht="26.4" x14ac:dyDescent="0.3">
      <c r="B15" s="11"/>
      <c r="C15" s="11">
        <v>54</v>
      </c>
      <c r="D15" s="11"/>
      <c r="E15" s="11"/>
      <c r="F15" s="24" t="s">
        <v>17</v>
      </c>
      <c r="G15" s="5"/>
      <c r="H15" s="5"/>
      <c r="I15" s="6"/>
      <c r="J15" s="30"/>
      <c r="K15" s="30"/>
      <c r="L15" s="30"/>
    </row>
    <row r="16" spans="2:12" ht="66" x14ac:dyDescent="0.3">
      <c r="B16" s="11"/>
      <c r="C16" s="11"/>
      <c r="D16" s="11">
        <v>541</v>
      </c>
      <c r="E16" s="31"/>
      <c r="F16" s="31" t="s">
        <v>46</v>
      </c>
      <c r="G16" s="5"/>
      <c r="H16" s="5"/>
      <c r="I16" s="6"/>
      <c r="J16" s="30"/>
      <c r="K16" s="30"/>
      <c r="L16" s="30"/>
    </row>
    <row r="17" spans="2:12" ht="39.6" x14ac:dyDescent="0.3">
      <c r="B17" s="11"/>
      <c r="C17" s="11"/>
      <c r="D17" s="11"/>
      <c r="E17" s="31">
        <v>5413</v>
      </c>
      <c r="F17" s="31" t="s">
        <v>47</v>
      </c>
      <c r="G17" s="5"/>
      <c r="H17" s="5"/>
      <c r="I17" s="6"/>
      <c r="J17" s="30"/>
      <c r="K17" s="30"/>
      <c r="L17" s="30"/>
    </row>
    <row r="18" spans="2:12" x14ac:dyDescent="0.3">
      <c r="B18" s="12" t="s">
        <v>18</v>
      </c>
      <c r="C18" s="10"/>
      <c r="D18" s="10"/>
      <c r="E18" s="10"/>
      <c r="F18" s="23" t="s">
        <v>27</v>
      </c>
      <c r="G18" s="5"/>
      <c r="H18" s="5"/>
      <c r="I18" s="5"/>
      <c r="J18" s="30"/>
      <c r="K18" s="30"/>
      <c r="L18" s="30"/>
    </row>
  </sheetData>
  <mergeCells count="6">
    <mergeCell ref="B1:F1"/>
    <mergeCell ref="B7:F7"/>
    <mergeCell ref="B4:L4"/>
    <mergeCell ref="B5:L5"/>
    <mergeCell ref="B8:F8"/>
    <mergeCell ref="B2:F2"/>
  </mergeCells>
  <pageMargins left="0.7" right="0.7" top="0.75" bottom="0.75" header="0.3" footer="0.3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"/>
  <sheetViews>
    <sheetView workbookViewId="0"/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5.6" x14ac:dyDescent="0.3">
      <c r="B1" s="255" t="s">
        <v>84</v>
      </c>
      <c r="C1" s="255"/>
    </row>
    <row r="2" spans="2:8" ht="15.6" x14ac:dyDescent="0.3">
      <c r="B2" s="255" t="s">
        <v>83</v>
      </c>
      <c r="C2" s="255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15.75" customHeight="1" x14ac:dyDescent="0.3">
      <c r="B4" s="258" t="s">
        <v>48</v>
      </c>
      <c r="C4" s="258"/>
      <c r="D4" s="258"/>
      <c r="E4" s="258"/>
      <c r="F4" s="258"/>
      <c r="G4" s="258"/>
      <c r="H4" s="258"/>
    </row>
    <row r="5" spans="2:8" ht="17.399999999999999" x14ac:dyDescent="0.3">
      <c r="B5" s="2"/>
      <c r="C5" s="2"/>
      <c r="D5" s="2"/>
      <c r="E5" s="2"/>
      <c r="F5" s="3"/>
      <c r="G5" s="3"/>
      <c r="H5" s="3" t="s">
        <v>93</v>
      </c>
    </row>
    <row r="6" spans="2:8" ht="26.4" x14ac:dyDescent="0.3">
      <c r="B6" s="39" t="s">
        <v>7</v>
      </c>
      <c r="C6" s="39" t="s">
        <v>152</v>
      </c>
      <c r="D6" s="39" t="s">
        <v>172</v>
      </c>
      <c r="E6" s="39" t="s">
        <v>173</v>
      </c>
      <c r="F6" s="39" t="s">
        <v>179</v>
      </c>
      <c r="G6" s="39" t="s">
        <v>19</v>
      </c>
      <c r="H6" s="39" t="s">
        <v>52</v>
      </c>
    </row>
    <row r="7" spans="2:8" x14ac:dyDescent="0.3"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 t="s">
        <v>21</v>
      </c>
      <c r="H7" s="39" t="s">
        <v>22</v>
      </c>
    </row>
    <row r="8" spans="2:8" x14ac:dyDescent="0.3">
      <c r="B8" s="7" t="s">
        <v>49</v>
      </c>
      <c r="C8" s="5"/>
      <c r="D8" s="5"/>
      <c r="E8" s="6"/>
      <c r="F8" s="30"/>
      <c r="G8" s="30"/>
      <c r="H8" s="30"/>
    </row>
    <row r="9" spans="2:8" x14ac:dyDescent="0.3">
      <c r="B9" s="7" t="s">
        <v>39</v>
      </c>
      <c r="C9" s="5"/>
      <c r="D9" s="5"/>
      <c r="E9" s="5"/>
      <c r="F9" s="30"/>
      <c r="G9" s="30"/>
      <c r="H9" s="30"/>
    </row>
    <row r="10" spans="2:8" x14ac:dyDescent="0.3">
      <c r="B10" s="34" t="s">
        <v>38</v>
      </c>
      <c r="C10" s="5"/>
      <c r="D10" s="5"/>
      <c r="E10" s="5"/>
      <c r="F10" s="30"/>
      <c r="G10" s="30"/>
      <c r="H10" s="30"/>
    </row>
    <row r="11" spans="2:8" x14ac:dyDescent="0.3">
      <c r="B11" s="33" t="s">
        <v>37</v>
      </c>
      <c r="C11" s="5"/>
      <c r="D11" s="5"/>
      <c r="E11" s="5"/>
      <c r="F11" s="30"/>
      <c r="G11" s="30"/>
      <c r="H11" s="30"/>
    </row>
    <row r="12" spans="2:8" x14ac:dyDescent="0.3">
      <c r="B12" s="33" t="s">
        <v>27</v>
      </c>
      <c r="C12" s="5"/>
      <c r="D12" s="5"/>
      <c r="E12" s="5"/>
      <c r="F12" s="30"/>
      <c r="G12" s="30"/>
      <c r="H12" s="30"/>
    </row>
    <row r="13" spans="2:8" x14ac:dyDescent="0.3">
      <c r="B13" s="7" t="s">
        <v>36</v>
      </c>
      <c r="C13" s="5"/>
      <c r="D13" s="5"/>
      <c r="E13" s="6"/>
      <c r="F13" s="30"/>
      <c r="G13" s="30"/>
      <c r="H13" s="30"/>
    </row>
    <row r="14" spans="2:8" x14ac:dyDescent="0.3">
      <c r="B14" s="32" t="s">
        <v>35</v>
      </c>
      <c r="C14" s="5"/>
      <c r="D14" s="5"/>
      <c r="E14" s="6"/>
      <c r="F14" s="30"/>
      <c r="G14" s="30"/>
      <c r="H14" s="30"/>
    </row>
    <row r="15" spans="2:8" x14ac:dyDescent="0.3">
      <c r="B15" s="7" t="s">
        <v>34</v>
      </c>
      <c r="C15" s="5"/>
      <c r="D15" s="5"/>
      <c r="E15" s="6"/>
      <c r="F15" s="30"/>
      <c r="G15" s="30"/>
      <c r="H15" s="30"/>
    </row>
    <row r="16" spans="2:8" x14ac:dyDescent="0.3">
      <c r="B16" s="32" t="s">
        <v>33</v>
      </c>
      <c r="C16" s="5"/>
      <c r="D16" s="5"/>
      <c r="E16" s="6"/>
      <c r="F16" s="30"/>
      <c r="G16" s="30"/>
      <c r="H16" s="30"/>
    </row>
    <row r="17" spans="2:8" x14ac:dyDescent="0.3">
      <c r="B17" s="11" t="s">
        <v>18</v>
      </c>
      <c r="C17" s="5"/>
      <c r="D17" s="5"/>
      <c r="E17" s="6"/>
      <c r="F17" s="30"/>
      <c r="G17" s="30"/>
      <c r="H17" s="30"/>
    </row>
    <row r="18" spans="2:8" x14ac:dyDescent="0.3">
      <c r="B18" s="32"/>
      <c r="C18" s="5"/>
      <c r="D18" s="5"/>
      <c r="E18" s="6"/>
      <c r="F18" s="30"/>
      <c r="G18" s="30"/>
      <c r="H18" s="30"/>
    </row>
    <row r="19" spans="2:8" ht="15.75" customHeight="1" x14ac:dyDescent="0.3">
      <c r="B19" s="7" t="s">
        <v>50</v>
      </c>
      <c r="C19" s="5"/>
      <c r="D19" s="5"/>
      <c r="E19" s="6"/>
      <c r="F19" s="30"/>
      <c r="G19" s="30"/>
      <c r="H19" s="30"/>
    </row>
    <row r="20" spans="2:8" ht="15.75" customHeight="1" x14ac:dyDescent="0.3">
      <c r="B20" s="7" t="s">
        <v>39</v>
      </c>
      <c r="C20" s="5"/>
      <c r="D20" s="5"/>
      <c r="E20" s="5"/>
      <c r="F20" s="30"/>
      <c r="G20" s="30"/>
      <c r="H20" s="30"/>
    </row>
    <row r="21" spans="2:8" x14ac:dyDescent="0.3">
      <c r="B21" s="34" t="s">
        <v>38</v>
      </c>
      <c r="C21" s="5"/>
      <c r="D21" s="5"/>
      <c r="E21" s="5"/>
      <c r="F21" s="30"/>
      <c r="G21" s="30"/>
      <c r="H21" s="30"/>
    </row>
    <row r="22" spans="2:8" x14ac:dyDescent="0.3">
      <c r="B22" s="33" t="s">
        <v>37</v>
      </c>
      <c r="C22" s="5"/>
      <c r="D22" s="5"/>
      <c r="E22" s="5"/>
      <c r="F22" s="30"/>
      <c r="G22" s="30"/>
      <c r="H22" s="30"/>
    </row>
    <row r="23" spans="2:8" x14ac:dyDescent="0.3">
      <c r="B23" s="33" t="s">
        <v>27</v>
      </c>
      <c r="C23" s="5"/>
      <c r="D23" s="5"/>
      <c r="E23" s="5"/>
      <c r="F23" s="30"/>
      <c r="G23" s="30"/>
      <c r="H23" s="30"/>
    </row>
    <row r="24" spans="2:8" x14ac:dyDescent="0.3">
      <c r="B24" s="7" t="s">
        <v>36</v>
      </c>
      <c r="C24" s="5"/>
      <c r="D24" s="5"/>
      <c r="E24" s="6"/>
      <c r="F24" s="30"/>
      <c r="G24" s="30"/>
      <c r="H24" s="30"/>
    </row>
    <row r="25" spans="2:8" x14ac:dyDescent="0.3">
      <c r="B25" s="32" t="s">
        <v>35</v>
      </c>
      <c r="C25" s="5"/>
      <c r="D25" s="5"/>
      <c r="E25" s="6"/>
      <c r="F25" s="30"/>
      <c r="G25" s="30"/>
      <c r="H25" s="30"/>
    </row>
    <row r="26" spans="2:8" x14ac:dyDescent="0.3">
      <c r="B26" s="7" t="s">
        <v>34</v>
      </c>
      <c r="C26" s="5"/>
      <c r="D26" s="5"/>
      <c r="E26" s="6"/>
      <c r="F26" s="30"/>
      <c r="G26" s="30"/>
      <c r="H26" s="30"/>
    </row>
    <row r="27" spans="2:8" x14ac:dyDescent="0.3">
      <c r="B27" s="32" t="s">
        <v>33</v>
      </c>
      <c r="C27" s="5"/>
      <c r="D27" s="5"/>
      <c r="E27" s="6"/>
      <c r="F27" s="30"/>
      <c r="G27" s="30"/>
      <c r="H27" s="30"/>
    </row>
    <row r="28" spans="2:8" x14ac:dyDescent="0.3">
      <c r="B28" s="11" t="s">
        <v>18</v>
      </c>
      <c r="C28" s="5"/>
      <c r="D28" s="5"/>
      <c r="E28" s="6"/>
      <c r="F28" s="30"/>
      <c r="G28" s="30"/>
      <c r="H28" s="30"/>
    </row>
  </sheetData>
  <mergeCells count="3">
    <mergeCell ref="B4:H4"/>
    <mergeCell ref="B1:C1"/>
    <mergeCell ref="B2:C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92"/>
  <sheetViews>
    <sheetView topLeftCell="A70" zoomScale="70" zoomScaleNormal="70" workbookViewId="0">
      <selection activeCell="F59" sqref="F59"/>
    </sheetView>
  </sheetViews>
  <sheetFormatPr defaultRowHeight="14.4" x14ac:dyDescent="0.3"/>
  <cols>
    <col min="1" max="1" width="16.33203125" customWidth="1"/>
    <col min="2" max="2" width="20.109375" customWidth="1"/>
    <col min="3" max="3" width="70.88671875" customWidth="1"/>
    <col min="4" max="4" width="35.44140625" customWidth="1"/>
    <col min="5" max="5" width="34.5546875" customWidth="1"/>
    <col min="6" max="6" width="34.44140625" customWidth="1"/>
    <col min="7" max="7" width="29.109375" customWidth="1"/>
  </cols>
  <sheetData>
    <row r="1" spans="1:7" ht="18.75" customHeight="1" x14ac:dyDescent="0.3">
      <c r="B1" s="128"/>
      <c r="C1" s="129"/>
      <c r="D1" s="129"/>
      <c r="E1" s="130"/>
      <c r="F1" s="132"/>
      <c r="G1" s="131"/>
    </row>
    <row r="2" spans="1:7" ht="15.6" x14ac:dyDescent="0.3">
      <c r="B2" s="255" t="s">
        <v>84</v>
      </c>
      <c r="C2" s="255"/>
    </row>
    <row r="3" spans="1:7" ht="15.6" x14ac:dyDescent="0.3">
      <c r="B3" s="255" t="s">
        <v>83</v>
      </c>
      <c r="C3" s="255"/>
    </row>
    <row r="4" spans="1:7" ht="21.75" customHeight="1" x14ac:dyDescent="0.3">
      <c r="B4" s="128"/>
    </row>
    <row r="5" spans="1:7" ht="14.25" customHeight="1" x14ac:dyDescent="0.3">
      <c r="B5" s="128"/>
      <c r="C5" s="274" t="s">
        <v>180</v>
      </c>
      <c r="D5" s="274"/>
      <c r="E5" s="274"/>
      <c r="F5" s="274"/>
      <c r="G5" s="274"/>
    </row>
    <row r="6" spans="1:7" x14ac:dyDescent="0.3">
      <c r="B6" s="128"/>
    </row>
    <row r="7" spans="1:7" ht="17.399999999999999" x14ac:dyDescent="0.3">
      <c r="B7" s="275"/>
      <c r="C7" s="275"/>
      <c r="D7" s="275"/>
      <c r="E7" s="275"/>
      <c r="F7" s="275"/>
      <c r="G7" s="275"/>
    </row>
    <row r="8" spans="1:7" ht="25.5" customHeight="1" x14ac:dyDescent="0.3">
      <c r="B8" s="276" t="s">
        <v>7</v>
      </c>
      <c r="C8" s="277"/>
      <c r="D8" s="153" t="s">
        <v>181</v>
      </c>
      <c r="E8" s="148" t="s">
        <v>182</v>
      </c>
      <c r="F8" s="154" t="s">
        <v>183</v>
      </c>
      <c r="G8" s="154" t="s">
        <v>184</v>
      </c>
    </row>
    <row r="9" spans="1:7" s="29" customFormat="1" ht="15.75" customHeight="1" x14ac:dyDescent="0.3">
      <c r="A9"/>
      <c r="B9" s="266">
        <v>1</v>
      </c>
      <c r="C9" s="267"/>
      <c r="D9" s="155">
        <v>2</v>
      </c>
      <c r="E9" s="155">
        <v>3</v>
      </c>
      <c r="F9" s="155">
        <v>4</v>
      </c>
      <c r="G9" s="155" t="s">
        <v>149</v>
      </c>
    </row>
    <row r="10" spans="1:7" s="118" customFormat="1" ht="30" customHeight="1" x14ac:dyDescent="0.3">
      <c r="A10"/>
      <c r="B10" s="141" t="s">
        <v>190</v>
      </c>
      <c r="C10" s="142" t="s">
        <v>94</v>
      </c>
      <c r="D10" s="156">
        <f>D11</f>
        <v>108148</v>
      </c>
      <c r="E10" s="157"/>
      <c r="F10" s="146">
        <f>F11</f>
        <v>49134.42</v>
      </c>
      <c r="G10" s="158">
        <f t="shared" ref="G10:G16" si="0">F10/D10*100</f>
        <v>45.432573880238195</v>
      </c>
    </row>
    <row r="11" spans="1:7" s="41" customFormat="1" ht="30" customHeight="1" x14ac:dyDescent="0.3">
      <c r="A11"/>
      <c r="B11" s="140" t="s">
        <v>95</v>
      </c>
      <c r="C11" s="159" t="s">
        <v>94</v>
      </c>
      <c r="D11" s="160">
        <f>D19+D54+D86</f>
        <v>108148</v>
      </c>
      <c r="E11" s="161"/>
      <c r="F11" s="147">
        <f>F19+F54+F86</f>
        <v>49134.42</v>
      </c>
      <c r="G11" s="162">
        <f t="shared" si="0"/>
        <v>45.432573880238195</v>
      </c>
    </row>
    <row r="12" spans="1:7" s="41" customFormat="1" ht="36" customHeight="1" x14ac:dyDescent="0.3">
      <c r="A12"/>
      <c r="B12" s="268" t="s">
        <v>185</v>
      </c>
      <c r="C12" s="269"/>
      <c r="D12" s="163">
        <f>D18</f>
        <v>20000</v>
      </c>
      <c r="E12" s="164"/>
      <c r="F12" s="163">
        <f>F18</f>
        <v>9999.9999999999982</v>
      </c>
      <c r="G12" s="164">
        <f t="shared" si="0"/>
        <v>49.999999999999986</v>
      </c>
    </row>
    <row r="13" spans="1:7" x14ac:dyDescent="0.3">
      <c r="B13" s="270" t="s">
        <v>186</v>
      </c>
      <c r="C13" s="271"/>
      <c r="D13" s="163">
        <f>D53</f>
        <v>8148</v>
      </c>
      <c r="E13" s="165"/>
      <c r="F13" s="163">
        <f>F53</f>
        <v>9134.4200000000019</v>
      </c>
      <c r="G13" s="163">
        <f t="shared" si="0"/>
        <v>112.10628375061367</v>
      </c>
    </row>
    <row r="14" spans="1:7" x14ac:dyDescent="0.3">
      <c r="B14" s="270" t="s">
        <v>187</v>
      </c>
      <c r="C14" s="271"/>
      <c r="D14" s="163">
        <f>D85</f>
        <v>80000</v>
      </c>
      <c r="E14" s="165"/>
      <c r="F14" s="163">
        <f>F85</f>
        <v>30000</v>
      </c>
      <c r="G14" s="163">
        <f t="shared" si="0"/>
        <v>37.5</v>
      </c>
    </row>
    <row r="15" spans="1:7" x14ac:dyDescent="0.3">
      <c r="B15" s="166" t="s">
        <v>96</v>
      </c>
      <c r="C15" s="167" t="s">
        <v>97</v>
      </c>
      <c r="D15" s="168">
        <f>D16</f>
        <v>108148</v>
      </c>
      <c r="E15" s="169"/>
      <c r="F15" s="170">
        <f>F16</f>
        <v>49134.42</v>
      </c>
      <c r="G15" s="171">
        <f t="shared" si="0"/>
        <v>45.432573880238195</v>
      </c>
    </row>
    <row r="16" spans="1:7" x14ac:dyDescent="0.3">
      <c r="B16" s="172" t="s">
        <v>200</v>
      </c>
      <c r="C16" s="143" t="s">
        <v>191</v>
      </c>
      <c r="D16" s="173">
        <f>D19+D54+D86</f>
        <v>108148</v>
      </c>
      <c r="E16" s="174"/>
      <c r="F16" s="175">
        <f>F19+F54+F86</f>
        <v>49134.42</v>
      </c>
      <c r="G16" s="176">
        <f t="shared" si="0"/>
        <v>45.432573880238195</v>
      </c>
    </row>
    <row r="17" spans="2:7" x14ac:dyDescent="0.3">
      <c r="B17" s="133"/>
      <c r="C17" s="134"/>
      <c r="D17" s="134"/>
      <c r="E17" s="135"/>
      <c r="F17" s="136"/>
      <c r="G17" s="136"/>
    </row>
    <row r="18" spans="2:7" x14ac:dyDescent="0.3">
      <c r="B18" s="272" t="s">
        <v>185</v>
      </c>
      <c r="C18" s="273"/>
      <c r="D18" s="177">
        <v>20000</v>
      </c>
      <c r="E18" s="178"/>
      <c r="F18" s="179">
        <f>F19</f>
        <v>9999.9999999999982</v>
      </c>
      <c r="G18" s="179">
        <f t="shared" ref="G18:G66" si="1">F18/D18*100</f>
        <v>49.999999999999986</v>
      </c>
    </row>
    <row r="19" spans="2:7" x14ac:dyDescent="0.3">
      <c r="B19" s="180"/>
      <c r="C19" s="181" t="s">
        <v>102</v>
      </c>
      <c r="D19" s="182">
        <f>D20+D49</f>
        <v>20000</v>
      </c>
      <c r="E19" s="182"/>
      <c r="F19" s="182">
        <f>F20+F49</f>
        <v>9999.9999999999982</v>
      </c>
      <c r="G19" s="182">
        <f t="shared" si="1"/>
        <v>49.999999999999986</v>
      </c>
    </row>
    <row r="20" spans="2:7" x14ac:dyDescent="0.3">
      <c r="B20" s="183">
        <v>3</v>
      </c>
      <c r="C20" s="184" t="s">
        <v>98</v>
      </c>
      <c r="D20" s="185">
        <f>D21+D28+D46</f>
        <v>19000</v>
      </c>
      <c r="E20" s="185"/>
      <c r="F20" s="185">
        <f>F21+F28+F46</f>
        <v>9999.9999999999982</v>
      </c>
      <c r="G20" s="185">
        <f t="shared" si="1"/>
        <v>52.631578947368411</v>
      </c>
    </row>
    <row r="21" spans="2:7" x14ac:dyDescent="0.3">
      <c r="B21" s="223">
        <v>31</v>
      </c>
      <c r="C21" s="224" t="s">
        <v>5</v>
      </c>
      <c r="D21" s="225">
        <f>D22+D24+D26</f>
        <v>9421.24</v>
      </c>
      <c r="E21" s="225"/>
      <c r="F21" s="225">
        <f>F22+F24+F26</f>
        <v>5989.66</v>
      </c>
      <c r="G21" s="225">
        <f t="shared" si="1"/>
        <v>63.576132228878578</v>
      </c>
    </row>
    <row r="22" spans="2:7" x14ac:dyDescent="0.3">
      <c r="B22" s="186">
        <v>311</v>
      </c>
      <c r="C22" s="187" t="s">
        <v>31</v>
      </c>
      <c r="D22" s="188">
        <f t="shared" ref="D22:F22" si="2">D23</f>
        <v>0</v>
      </c>
      <c r="E22" s="188"/>
      <c r="F22" s="188">
        <f t="shared" si="2"/>
        <v>1469.66</v>
      </c>
      <c r="G22" s="188"/>
    </row>
    <row r="23" spans="2:7" x14ac:dyDescent="0.3">
      <c r="B23" s="189">
        <v>3111</v>
      </c>
      <c r="C23" s="190" t="s">
        <v>120</v>
      </c>
      <c r="D23" s="191">
        <v>0</v>
      </c>
      <c r="E23" s="192"/>
      <c r="F23" s="191">
        <v>1469.66</v>
      </c>
      <c r="G23" s="191"/>
    </row>
    <row r="24" spans="2:7" x14ac:dyDescent="0.3">
      <c r="B24" s="186">
        <v>312</v>
      </c>
      <c r="C24" s="187" t="s">
        <v>73</v>
      </c>
      <c r="D24" s="188">
        <f t="shared" ref="D24:F24" si="3">D25</f>
        <v>7359</v>
      </c>
      <c r="E24" s="188"/>
      <c r="F24" s="188">
        <f t="shared" si="3"/>
        <v>3520</v>
      </c>
      <c r="G24" s="188">
        <f t="shared" si="1"/>
        <v>47.832585949177876</v>
      </c>
    </row>
    <row r="25" spans="2:7" x14ac:dyDescent="0.3">
      <c r="B25" s="193">
        <v>3121</v>
      </c>
      <c r="C25" s="194" t="s">
        <v>73</v>
      </c>
      <c r="D25" s="195">
        <v>7359</v>
      </c>
      <c r="E25" s="196"/>
      <c r="F25" s="195">
        <v>3520</v>
      </c>
      <c r="G25" s="195">
        <f t="shared" si="1"/>
        <v>47.832585949177876</v>
      </c>
    </row>
    <row r="26" spans="2:7" x14ac:dyDescent="0.3">
      <c r="B26" s="186">
        <v>313</v>
      </c>
      <c r="C26" s="187" t="s">
        <v>99</v>
      </c>
      <c r="D26" s="188">
        <f t="shared" ref="D26:F26" si="4">D27</f>
        <v>2062.2399999999998</v>
      </c>
      <c r="E26" s="188"/>
      <c r="F26" s="188">
        <f t="shared" si="4"/>
        <v>1000</v>
      </c>
      <c r="G26" s="188">
        <f t="shared" si="1"/>
        <v>48.490961284816514</v>
      </c>
    </row>
    <row r="27" spans="2:7" x14ac:dyDescent="0.3">
      <c r="B27" s="193">
        <v>3132</v>
      </c>
      <c r="C27" s="197" t="s">
        <v>100</v>
      </c>
      <c r="D27" s="195">
        <v>2062.2399999999998</v>
      </c>
      <c r="E27" s="196"/>
      <c r="F27" s="195">
        <v>1000</v>
      </c>
      <c r="G27" s="195">
        <f t="shared" si="1"/>
        <v>48.490961284816514</v>
      </c>
    </row>
    <row r="28" spans="2:7" x14ac:dyDescent="0.3">
      <c r="B28" s="223">
        <v>32</v>
      </c>
      <c r="C28" s="224" t="s">
        <v>15</v>
      </c>
      <c r="D28" s="225">
        <f>D29+D32+D36+D42</f>
        <v>9240.76</v>
      </c>
      <c r="E28" s="225"/>
      <c r="F28" s="225">
        <f>F29+F32+F36+F42</f>
        <v>3814.2799999999997</v>
      </c>
      <c r="G28" s="225">
        <f t="shared" si="1"/>
        <v>41.276691527536691</v>
      </c>
    </row>
    <row r="29" spans="2:7" x14ac:dyDescent="0.3">
      <c r="B29" s="186">
        <v>321</v>
      </c>
      <c r="C29" s="187" t="s">
        <v>32</v>
      </c>
      <c r="D29" s="188">
        <f>SUM(D30:D31)</f>
        <v>3370</v>
      </c>
      <c r="E29" s="198"/>
      <c r="F29" s="188">
        <f>SUM(F30:F31)</f>
        <v>1306.21</v>
      </c>
      <c r="G29" s="188">
        <f t="shared" si="1"/>
        <v>38.75994065281899</v>
      </c>
    </row>
    <row r="30" spans="2:7" x14ac:dyDescent="0.3">
      <c r="B30" s="193">
        <v>3211</v>
      </c>
      <c r="C30" s="193" t="s">
        <v>121</v>
      </c>
      <c r="D30" s="195">
        <v>350</v>
      </c>
      <c r="E30" s="196"/>
      <c r="F30" s="195">
        <v>40.4</v>
      </c>
      <c r="G30" s="195">
        <f t="shared" si="1"/>
        <v>11.542857142857143</v>
      </c>
    </row>
    <row r="31" spans="2:7" x14ac:dyDescent="0.3">
      <c r="B31" s="193">
        <v>3212</v>
      </c>
      <c r="C31" s="190" t="s">
        <v>122</v>
      </c>
      <c r="D31" s="195">
        <v>3020</v>
      </c>
      <c r="E31" s="196"/>
      <c r="F31" s="195">
        <v>1265.81</v>
      </c>
      <c r="G31" s="195">
        <f t="shared" si="1"/>
        <v>41.91423841059602</v>
      </c>
    </row>
    <row r="32" spans="2:7" x14ac:dyDescent="0.3">
      <c r="B32" s="186">
        <v>322</v>
      </c>
      <c r="C32" s="187" t="s">
        <v>76</v>
      </c>
      <c r="D32" s="188">
        <f>SUM(D33:D35)</f>
        <v>1754.76</v>
      </c>
      <c r="E32" s="202"/>
      <c r="F32" s="188">
        <f>SUM(F33:F35)</f>
        <v>651.33000000000004</v>
      </c>
      <c r="G32" s="188">
        <f t="shared" ref="G32:G52" si="5">F32/D32*100</f>
        <v>37.117896464473773</v>
      </c>
    </row>
    <row r="33" spans="2:7" x14ac:dyDescent="0.3">
      <c r="B33" s="193">
        <v>3221</v>
      </c>
      <c r="C33" s="197" t="s">
        <v>124</v>
      </c>
      <c r="D33" s="195">
        <v>54.76</v>
      </c>
      <c r="E33" s="196"/>
      <c r="F33" s="195">
        <v>0</v>
      </c>
      <c r="G33" s="195">
        <f t="shared" si="5"/>
        <v>0</v>
      </c>
    </row>
    <row r="34" spans="2:7" x14ac:dyDescent="0.3">
      <c r="B34" s="193">
        <v>3223</v>
      </c>
      <c r="C34" s="190" t="s">
        <v>195</v>
      </c>
      <c r="D34" s="195">
        <v>1700</v>
      </c>
      <c r="E34" s="196"/>
      <c r="F34" s="195">
        <v>641.96</v>
      </c>
      <c r="G34" s="195">
        <f t="shared" si="5"/>
        <v>37.762352941176474</v>
      </c>
    </row>
    <row r="35" spans="2:7" x14ac:dyDescent="0.3">
      <c r="B35" s="193">
        <v>3224</v>
      </c>
      <c r="C35" s="197" t="s">
        <v>188</v>
      </c>
      <c r="D35" s="195">
        <v>0</v>
      </c>
      <c r="E35" s="196"/>
      <c r="F35" s="195">
        <v>9.3699999999999992</v>
      </c>
      <c r="G35" s="195"/>
    </row>
    <row r="36" spans="2:7" x14ac:dyDescent="0.3">
      <c r="B36" s="186">
        <v>323</v>
      </c>
      <c r="C36" s="187" t="s">
        <v>77</v>
      </c>
      <c r="D36" s="188">
        <f>SUM(D37:D41)</f>
        <v>3274</v>
      </c>
      <c r="E36" s="202"/>
      <c r="F36" s="188">
        <f>SUM(F37:F41)</f>
        <v>1855.24</v>
      </c>
      <c r="G36" s="188">
        <f t="shared" si="5"/>
        <v>56.665852168601106</v>
      </c>
    </row>
    <row r="37" spans="2:7" x14ac:dyDescent="0.3">
      <c r="B37" s="193">
        <v>3231</v>
      </c>
      <c r="C37" s="197" t="s">
        <v>126</v>
      </c>
      <c r="D37" s="195">
        <v>1050</v>
      </c>
      <c r="E37" s="196"/>
      <c r="F37" s="195">
        <v>579.54</v>
      </c>
      <c r="G37" s="195">
        <f t="shared" si="5"/>
        <v>55.194285714285705</v>
      </c>
    </row>
    <row r="38" spans="2:7" x14ac:dyDescent="0.3">
      <c r="B38" s="193">
        <v>3232</v>
      </c>
      <c r="C38" s="197" t="s">
        <v>127</v>
      </c>
      <c r="D38" s="195">
        <v>612</v>
      </c>
      <c r="E38" s="196"/>
      <c r="F38" s="195">
        <v>300</v>
      </c>
      <c r="G38" s="195">
        <f t="shared" si="5"/>
        <v>49.019607843137251</v>
      </c>
    </row>
    <row r="39" spans="2:7" x14ac:dyDescent="0.3">
      <c r="B39" s="193">
        <v>3235</v>
      </c>
      <c r="C39" s="197" t="s">
        <v>175</v>
      </c>
      <c r="D39" s="195"/>
      <c r="E39" s="196"/>
      <c r="F39" s="195">
        <v>388.2</v>
      </c>
      <c r="G39" s="195"/>
    </row>
    <row r="40" spans="2:7" x14ac:dyDescent="0.3">
      <c r="B40" s="193">
        <v>3237</v>
      </c>
      <c r="C40" s="197" t="s">
        <v>129</v>
      </c>
      <c r="D40" s="195">
        <v>1412</v>
      </c>
      <c r="E40" s="196"/>
      <c r="F40" s="195">
        <v>587.5</v>
      </c>
      <c r="G40" s="195">
        <f t="shared" si="5"/>
        <v>41.607648725212464</v>
      </c>
    </row>
    <row r="41" spans="2:7" x14ac:dyDescent="0.3">
      <c r="B41" s="193">
        <v>3239</v>
      </c>
      <c r="C41" s="197" t="s">
        <v>130</v>
      </c>
      <c r="D41" s="195">
        <v>200</v>
      </c>
      <c r="E41" s="196"/>
      <c r="F41" s="195"/>
      <c r="G41" s="195">
        <f t="shared" si="5"/>
        <v>0</v>
      </c>
    </row>
    <row r="42" spans="2:7" x14ac:dyDescent="0.3">
      <c r="B42" s="186">
        <v>329</v>
      </c>
      <c r="C42" s="187" t="s">
        <v>78</v>
      </c>
      <c r="D42" s="188">
        <f t="shared" ref="D42" si="6">SUM(D43:D45)</f>
        <v>842</v>
      </c>
      <c r="E42" s="188"/>
      <c r="F42" s="188">
        <f t="shared" ref="F42" si="7">SUM(F43:F45)</f>
        <v>1.5</v>
      </c>
      <c r="G42" s="188">
        <f t="shared" si="5"/>
        <v>0.17814726840855108</v>
      </c>
    </row>
    <row r="43" spans="2:7" x14ac:dyDescent="0.3">
      <c r="B43" s="193">
        <v>3292</v>
      </c>
      <c r="C43" s="197" t="s">
        <v>131</v>
      </c>
      <c r="D43" s="195">
        <v>770</v>
      </c>
      <c r="E43" s="196"/>
      <c r="F43" s="195"/>
      <c r="G43" s="195">
        <f t="shared" si="5"/>
        <v>0</v>
      </c>
    </row>
    <row r="44" spans="2:7" x14ac:dyDescent="0.3">
      <c r="B44" s="193">
        <v>3294</v>
      </c>
      <c r="C44" s="197" t="s">
        <v>150</v>
      </c>
      <c r="D44" s="195">
        <v>2</v>
      </c>
      <c r="E44" s="196"/>
      <c r="F44" s="195">
        <v>1.5</v>
      </c>
      <c r="G44" s="195">
        <f t="shared" si="5"/>
        <v>75</v>
      </c>
    </row>
    <row r="45" spans="2:7" x14ac:dyDescent="0.3">
      <c r="B45" s="193">
        <v>3295</v>
      </c>
      <c r="C45" s="197" t="s">
        <v>132</v>
      </c>
      <c r="D45" s="195">
        <v>70</v>
      </c>
      <c r="E45" s="196"/>
      <c r="F45" s="195"/>
      <c r="G45" s="195">
        <f t="shared" si="5"/>
        <v>0</v>
      </c>
    </row>
    <row r="46" spans="2:7" x14ac:dyDescent="0.3">
      <c r="B46" s="223">
        <v>34</v>
      </c>
      <c r="C46" s="224" t="s">
        <v>79</v>
      </c>
      <c r="D46" s="225">
        <f t="shared" ref="D46:F46" si="8">D47</f>
        <v>338</v>
      </c>
      <c r="E46" s="226" t="s">
        <v>192</v>
      </c>
      <c r="F46" s="225">
        <f t="shared" si="8"/>
        <v>196.06</v>
      </c>
      <c r="G46" s="225">
        <f t="shared" si="5"/>
        <v>58.005917159763307</v>
      </c>
    </row>
    <row r="47" spans="2:7" x14ac:dyDescent="0.3">
      <c r="B47" s="186">
        <v>343</v>
      </c>
      <c r="C47" s="187" t="s">
        <v>80</v>
      </c>
      <c r="D47" s="188">
        <f>D48</f>
        <v>338</v>
      </c>
      <c r="E47" s="202"/>
      <c r="F47" s="188">
        <f>SUM(F48:F52)</f>
        <v>196.06</v>
      </c>
      <c r="G47" s="188">
        <f t="shared" si="5"/>
        <v>58.005917159763307</v>
      </c>
    </row>
    <row r="48" spans="2:7" x14ac:dyDescent="0.3">
      <c r="B48" s="193">
        <v>3431</v>
      </c>
      <c r="C48" s="197" t="s">
        <v>133</v>
      </c>
      <c r="D48" s="195">
        <v>338</v>
      </c>
      <c r="E48" s="196"/>
      <c r="F48" s="195">
        <v>196.06</v>
      </c>
      <c r="G48" s="195">
        <f t="shared" si="5"/>
        <v>58.005917159763307</v>
      </c>
    </row>
    <row r="49" spans="2:7" x14ac:dyDescent="0.3">
      <c r="B49" s="183">
        <v>4</v>
      </c>
      <c r="C49" s="184" t="s">
        <v>6</v>
      </c>
      <c r="D49" s="185">
        <f t="shared" ref="D49:F51" si="9">D50</f>
        <v>1000</v>
      </c>
      <c r="E49" s="203"/>
      <c r="F49" s="185">
        <f t="shared" si="9"/>
        <v>0</v>
      </c>
      <c r="G49" s="185">
        <f t="shared" si="5"/>
        <v>0</v>
      </c>
    </row>
    <row r="50" spans="2:7" x14ac:dyDescent="0.3">
      <c r="B50" s="223">
        <v>41</v>
      </c>
      <c r="C50" s="224" t="s">
        <v>193</v>
      </c>
      <c r="D50" s="225">
        <f t="shared" si="9"/>
        <v>1000</v>
      </c>
      <c r="E50" s="226"/>
      <c r="F50" s="225">
        <f t="shared" si="9"/>
        <v>0</v>
      </c>
      <c r="G50" s="225">
        <f t="shared" si="5"/>
        <v>0</v>
      </c>
    </row>
    <row r="51" spans="2:7" x14ac:dyDescent="0.3">
      <c r="B51" s="204">
        <v>412</v>
      </c>
      <c r="C51" s="205" t="s">
        <v>194</v>
      </c>
      <c r="D51" s="206">
        <f t="shared" si="9"/>
        <v>1000</v>
      </c>
      <c r="E51" s="207"/>
      <c r="F51" s="206">
        <f t="shared" si="9"/>
        <v>0</v>
      </c>
      <c r="G51" s="206">
        <f t="shared" si="5"/>
        <v>0</v>
      </c>
    </row>
    <row r="52" spans="2:7" x14ac:dyDescent="0.3">
      <c r="B52" s="193">
        <v>4123</v>
      </c>
      <c r="C52" s="197" t="s">
        <v>177</v>
      </c>
      <c r="D52" s="195">
        <v>1000</v>
      </c>
      <c r="E52" s="196"/>
      <c r="F52" s="195"/>
      <c r="G52" s="195">
        <f t="shared" si="5"/>
        <v>0</v>
      </c>
    </row>
    <row r="53" spans="2:7" x14ac:dyDescent="0.3">
      <c r="B53" s="264" t="s">
        <v>186</v>
      </c>
      <c r="C53" s="265"/>
      <c r="D53" s="199">
        <f>D54</f>
        <v>8148</v>
      </c>
      <c r="E53" s="200"/>
      <c r="F53" s="199">
        <f>F54</f>
        <v>9134.4200000000019</v>
      </c>
      <c r="G53" s="199">
        <f t="shared" si="1"/>
        <v>112.10628375061367</v>
      </c>
    </row>
    <row r="54" spans="2:7" x14ac:dyDescent="0.3">
      <c r="B54" s="180"/>
      <c r="C54" s="181" t="s">
        <v>102</v>
      </c>
      <c r="D54" s="182">
        <f>D55+D81</f>
        <v>8148</v>
      </c>
      <c r="E54" s="201"/>
      <c r="F54" s="182">
        <f>F55+F81</f>
        <v>9134.4200000000019</v>
      </c>
      <c r="G54" s="182">
        <f t="shared" si="1"/>
        <v>112.10628375061367</v>
      </c>
    </row>
    <row r="55" spans="2:7" x14ac:dyDescent="0.3">
      <c r="B55" s="183">
        <v>3</v>
      </c>
      <c r="C55" s="184" t="s">
        <v>98</v>
      </c>
      <c r="D55" s="185">
        <f>D61+D77</f>
        <v>4648</v>
      </c>
      <c r="E55" s="185"/>
      <c r="F55" s="185">
        <f>F56+F61+F77</f>
        <v>9134.4200000000019</v>
      </c>
      <c r="G55" s="185">
        <f t="shared" si="1"/>
        <v>196.52366609294324</v>
      </c>
    </row>
    <row r="56" spans="2:7" x14ac:dyDescent="0.3">
      <c r="B56" s="223">
        <v>31</v>
      </c>
      <c r="C56" s="224" t="s">
        <v>5</v>
      </c>
      <c r="D56" s="225">
        <f>D57+D59</f>
        <v>0</v>
      </c>
      <c r="E56" s="225"/>
      <c r="F56" s="225">
        <f>F57+F59</f>
        <v>8734.4700000000012</v>
      </c>
      <c r="G56" s="225"/>
    </row>
    <row r="57" spans="2:7" x14ac:dyDescent="0.3">
      <c r="B57" s="186">
        <v>311</v>
      </c>
      <c r="C57" s="187" t="s">
        <v>31</v>
      </c>
      <c r="D57" s="188">
        <f t="shared" ref="D57:F57" si="10">D58</f>
        <v>0</v>
      </c>
      <c r="E57" s="188"/>
      <c r="F57" s="188">
        <f t="shared" si="10"/>
        <v>7534.47</v>
      </c>
      <c r="G57" s="188"/>
    </row>
    <row r="58" spans="2:7" x14ac:dyDescent="0.3">
      <c r="B58" s="189">
        <v>3111</v>
      </c>
      <c r="C58" s="190" t="s">
        <v>120</v>
      </c>
      <c r="D58" s="191">
        <v>0</v>
      </c>
      <c r="E58" s="192"/>
      <c r="F58" s="191">
        <v>7534.47</v>
      </c>
      <c r="G58" s="191"/>
    </row>
    <row r="59" spans="2:7" x14ac:dyDescent="0.3">
      <c r="B59" s="186">
        <v>313</v>
      </c>
      <c r="C59" s="187" t="s">
        <v>99</v>
      </c>
      <c r="D59" s="188">
        <f t="shared" ref="D59:F59" si="11">D60</f>
        <v>0</v>
      </c>
      <c r="E59" s="188"/>
      <c r="F59" s="188">
        <f t="shared" si="11"/>
        <v>1200</v>
      </c>
      <c r="G59" s="188"/>
    </row>
    <row r="60" spans="2:7" x14ac:dyDescent="0.3">
      <c r="B60" s="193">
        <v>3132</v>
      </c>
      <c r="C60" s="197" t="s">
        <v>100</v>
      </c>
      <c r="D60" s="195"/>
      <c r="E60" s="196"/>
      <c r="F60" s="195">
        <v>1200</v>
      </c>
      <c r="G60" s="195"/>
    </row>
    <row r="61" spans="2:7" x14ac:dyDescent="0.3">
      <c r="B61" s="223">
        <v>32</v>
      </c>
      <c r="C61" s="224" t="s">
        <v>15</v>
      </c>
      <c r="D61" s="227">
        <f>D62+D65+D68+D74+D78</f>
        <v>4648</v>
      </c>
      <c r="E61" s="228"/>
      <c r="F61" s="227">
        <f>F62+F65+F68+F74+F78</f>
        <v>399.95</v>
      </c>
      <c r="G61" s="229">
        <f t="shared" si="1"/>
        <v>8.6047762478485357</v>
      </c>
    </row>
    <row r="62" spans="2:7" x14ac:dyDescent="0.3">
      <c r="B62" s="209">
        <v>321</v>
      </c>
      <c r="C62" s="210" t="s">
        <v>196</v>
      </c>
      <c r="D62" s="211">
        <f>SUM(D63:D64)</f>
        <v>2048</v>
      </c>
      <c r="E62" s="212"/>
      <c r="F62" s="213">
        <f>SUM(F63:F64)</f>
        <v>170.38</v>
      </c>
      <c r="G62" s="211">
        <f t="shared" si="1"/>
        <v>8.3193359375</v>
      </c>
    </row>
    <row r="63" spans="2:7" x14ac:dyDescent="0.3">
      <c r="B63" s="193">
        <v>3213</v>
      </c>
      <c r="C63" s="197" t="s">
        <v>137</v>
      </c>
      <c r="D63" s="195">
        <v>1348</v>
      </c>
      <c r="E63" s="196"/>
      <c r="F63" s="195"/>
      <c r="G63" s="208">
        <f t="shared" si="1"/>
        <v>0</v>
      </c>
    </row>
    <row r="64" spans="2:7" x14ac:dyDescent="0.3">
      <c r="B64" s="193">
        <v>3214</v>
      </c>
      <c r="C64" s="197" t="s">
        <v>123</v>
      </c>
      <c r="D64" s="195">
        <v>700</v>
      </c>
      <c r="E64" s="196"/>
      <c r="F64" s="195">
        <v>170.38</v>
      </c>
      <c r="G64" s="208">
        <f t="shared" si="1"/>
        <v>24.34</v>
      </c>
    </row>
    <row r="65" spans="2:7" x14ac:dyDescent="0.3">
      <c r="B65" s="186">
        <v>322</v>
      </c>
      <c r="C65" s="187" t="s">
        <v>76</v>
      </c>
      <c r="D65" s="188">
        <f>SUM(D66:D67)</f>
        <v>600</v>
      </c>
      <c r="E65" s="202"/>
      <c r="F65" s="188">
        <f>SUM(F66:F67)</f>
        <v>0</v>
      </c>
      <c r="G65" s="188">
        <f t="shared" si="1"/>
        <v>0</v>
      </c>
    </row>
    <row r="66" spans="2:7" x14ac:dyDescent="0.3">
      <c r="B66" s="193">
        <v>3221</v>
      </c>
      <c r="C66" s="197" t="s">
        <v>124</v>
      </c>
      <c r="D66" s="195">
        <v>300</v>
      </c>
      <c r="E66" s="196"/>
      <c r="F66" s="195"/>
      <c r="G66" s="195">
        <f t="shared" si="1"/>
        <v>0</v>
      </c>
    </row>
    <row r="67" spans="2:7" x14ac:dyDescent="0.3">
      <c r="B67" s="193">
        <v>3225</v>
      </c>
      <c r="C67" s="197" t="s">
        <v>151</v>
      </c>
      <c r="D67" s="195">
        <v>300</v>
      </c>
      <c r="E67" s="196"/>
      <c r="F67" s="195"/>
      <c r="G67" s="195">
        <f t="shared" ref="G67:G90" si="12">F67/D67*100</f>
        <v>0</v>
      </c>
    </row>
    <row r="68" spans="2:7" x14ac:dyDescent="0.3">
      <c r="B68" s="186">
        <v>323</v>
      </c>
      <c r="C68" s="187" t="s">
        <v>77</v>
      </c>
      <c r="D68" s="188">
        <f>SUM(D69:D73)</f>
        <v>1750</v>
      </c>
      <c r="E68" s="202"/>
      <c r="F68" s="188">
        <f>SUM(F69:F73)</f>
        <v>229.57</v>
      </c>
      <c r="G68" s="188">
        <f t="shared" si="12"/>
        <v>13.118285714285713</v>
      </c>
    </row>
    <row r="69" spans="2:7" x14ac:dyDescent="0.3">
      <c r="B69" s="193">
        <v>3231</v>
      </c>
      <c r="C69" s="197" t="s">
        <v>126</v>
      </c>
      <c r="D69" s="195">
        <v>200</v>
      </c>
      <c r="E69" s="196"/>
      <c r="F69" s="195">
        <v>96.53</v>
      </c>
      <c r="G69" s="195">
        <f t="shared" si="12"/>
        <v>48.265000000000001</v>
      </c>
    </row>
    <row r="70" spans="2:7" x14ac:dyDescent="0.3">
      <c r="B70" s="193">
        <v>3232</v>
      </c>
      <c r="C70" s="197" t="s">
        <v>127</v>
      </c>
      <c r="D70" s="195">
        <v>150</v>
      </c>
      <c r="E70" s="196"/>
      <c r="F70" s="195">
        <v>133.04</v>
      </c>
      <c r="G70" s="195">
        <f t="shared" si="12"/>
        <v>88.693333333333328</v>
      </c>
    </row>
    <row r="71" spans="2:7" x14ac:dyDescent="0.3">
      <c r="B71" s="193">
        <v>3236</v>
      </c>
      <c r="C71" s="197" t="s">
        <v>174</v>
      </c>
      <c r="D71" s="195">
        <v>700</v>
      </c>
      <c r="E71" s="196"/>
      <c r="F71" s="195"/>
      <c r="G71" s="195">
        <f t="shared" si="12"/>
        <v>0</v>
      </c>
    </row>
    <row r="72" spans="2:7" x14ac:dyDescent="0.3">
      <c r="B72" s="193">
        <v>3237</v>
      </c>
      <c r="C72" s="197" t="s">
        <v>129</v>
      </c>
      <c r="D72" s="195">
        <v>500</v>
      </c>
      <c r="E72" s="196"/>
      <c r="F72" s="195"/>
      <c r="G72" s="195">
        <f t="shared" si="12"/>
        <v>0</v>
      </c>
    </row>
    <row r="73" spans="2:7" x14ac:dyDescent="0.3">
      <c r="B73" s="193">
        <v>3238</v>
      </c>
      <c r="C73" s="197" t="s">
        <v>147</v>
      </c>
      <c r="D73" s="195">
        <v>200</v>
      </c>
      <c r="E73" s="196"/>
      <c r="F73" s="195"/>
      <c r="G73" s="195">
        <f t="shared" si="12"/>
        <v>0</v>
      </c>
    </row>
    <row r="74" spans="2:7" x14ac:dyDescent="0.3">
      <c r="B74" s="186">
        <v>329</v>
      </c>
      <c r="C74" s="187" t="s">
        <v>78</v>
      </c>
      <c r="D74" s="188">
        <f>SUM(D75:D76)</f>
        <v>250</v>
      </c>
      <c r="E74" s="202"/>
      <c r="F74" s="188">
        <f>SUM(F76:F76)</f>
        <v>0</v>
      </c>
      <c r="G74" s="188">
        <f t="shared" si="12"/>
        <v>0</v>
      </c>
    </row>
    <row r="75" spans="2:7" x14ac:dyDescent="0.3">
      <c r="B75" s="193">
        <v>3291</v>
      </c>
      <c r="C75" s="197" t="s">
        <v>197</v>
      </c>
      <c r="D75" s="195">
        <v>200</v>
      </c>
      <c r="E75" s="214"/>
      <c r="F75" s="208"/>
      <c r="G75" s="208"/>
    </row>
    <row r="76" spans="2:7" x14ac:dyDescent="0.3">
      <c r="B76" s="193">
        <v>3292</v>
      </c>
      <c r="C76" s="197" t="s">
        <v>131</v>
      </c>
      <c r="D76" s="195">
        <v>50</v>
      </c>
      <c r="E76" s="196"/>
      <c r="F76" s="195"/>
      <c r="G76" s="195">
        <f t="shared" si="12"/>
        <v>0</v>
      </c>
    </row>
    <row r="77" spans="2:7" x14ac:dyDescent="0.3">
      <c r="B77" s="223">
        <v>34</v>
      </c>
      <c r="C77" s="224" t="s">
        <v>79</v>
      </c>
      <c r="D77" s="225">
        <f t="shared" ref="D77:F77" si="13">D78</f>
        <v>0</v>
      </c>
      <c r="E77" s="226"/>
      <c r="F77" s="225">
        <f t="shared" si="13"/>
        <v>0</v>
      </c>
      <c r="G77" s="225"/>
    </row>
    <row r="78" spans="2:7" x14ac:dyDescent="0.3">
      <c r="B78" s="186">
        <v>343</v>
      </c>
      <c r="C78" s="187" t="s">
        <v>80</v>
      </c>
      <c r="D78" s="188">
        <f>SUM(D79:D80)</f>
        <v>0</v>
      </c>
      <c r="E78" s="202"/>
      <c r="F78" s="188">
        <f>SUM(F79:F80)</f>
        <v>0</v>
      </c>
      <c r="G78" s="188"/>
    </row>
    <row r="79" spans="2:7" x14ac:dyDescent="0.3">
      <c r="B79" s="193">
        <v>3431</v>
      </c>
      <c r="C79" s="197" t="s">
        <v>133</v>
      </c>
      <c r="D79" s="195"/>
      <c r="E79" s="196"/>
      <c r="F79" s="195"/>
      <c r="G79" s="195"/>
    </row>
    <row r="80" spans="2:7" x14ac:dyDescent="0.3">
      <c r="B80" s="193">
        <v>3434</v>
      </c>
      <c r="C80" s="197" t="s">
        <v>189</v>
      </c>
      <c r="D80" s="195"/>
      <c r="E80" s="196"/>
      <c r="F80" s="195"/>
      <c r="G80" s="195"/>
    </row>
    <row r="81" spans="2:7" x14ac:dyDescent="0.3">
      <c r="B81" s="183">
        <v>4</v>
      </c>
      <c r="C81" s="184" t="s">
        <v>6</v>
      </c>
      <c r="D81" s="185">
        <f t="shared" ref="D81:F83" si="14">D82</f>
        <v>3500</v>
      </c>
      <c r="E81" s="203"/>
      <c r="F81" s="185">
        <f t="shared" si="14"/>
        <v>0</v>
      </c>
      <c r="G81" s="185">
        <f t="shared" si="12"/>
        <v>0</v>
      </c>
    </row>
    <row r="82" spans="2:7" x14ac:dyDescent="0.3">
      <c r="B82" s="223">
        <v>42</v>
      </c>
      <c r="C82" s="224" t="s">
        <v>101</v>
      </c>
      <c r="D82" s="225">
        <f t="shared" si="14"/>
        <v>3500</v>
      </c>
      <c r="E82" s="226"/>
      <c r="F82" s="225">
        <f t="shared" si="14"/>
        <v>0</v>
      </c>
      <c r="G82" s="225">
        <f t="shared" si="12"/>
        <v>0</v>
      </c>
    </row>
    <row r="83" spans="2:7" x14ac:dyDescent="0.3">
      <c r="B83" s="204">
        <v>422</v>
      </c>
      <c r="C83" s="205" t="s">
        <v>82</v>
      </c>
      <c r="D83" s="206">
        <f t="shared" si="14"/>
        <v>3500</v>
      </c>
      <c r="E83" s="207"/>
      <c r="F83" s="206">
        <f t="shared" si="14"/>
        <v>0</v>
      </c>
      <c r="G83" s="206">
        <f t="shared" si="12"/>
        <v>0</v>
      </c>
    </row>
    <row r="84" spans="2:7" x14ac:dyDescent="0.3">
      <c r="B84" s="193">
        <v>4221</v>
      </c>
      <c r="C84" s="197" t="s">
        <v>134</v>
      </c>
      <c r="D84" s="195">
        <v>3500</v>
      </c>
      <c r="E84" s="196"/>
      <c r="F84" s="195"/>
      <c r="G84" s="195">
        <f t="shared" si="12"/>
        <v>0</v>
      </c>
    </row>
    <row r="85" spans="2:7" x14ac:dyDescent="0.3">
      <c r="B85" s="264" t="s">
        <v>187</v>
      </c>
      <c r="C85" s="265"/>
      <c r="D85" s="199">
        <f>D86</f>
        <v>80000</v>
      </c>
      <c r="E85" s="200"/>
      <c r="F85" s="199">
        <f>F86</f>
        <v>30000</v>
      </c>
      <c r="G85" s="199">
        <f t="shared" si="12"/>
        <v>37.5</v>
      </c>
    </row>
    <row r="86" spans="2:7" x14ac:dyDescent="0.3">
      <c r="B86" s="180"/>
      <c r="C86" s="181" t="s">
        <v>102</v>
      </c>
      <c r="D86" s="182">
        <f>D87+D112</f>
        <v>80000</v>
      </c>
      <c r="E86" s="201"/>
      <c r="F86" s="182">
        <f>F87+F112</f>
        <v>30000</v>
      </c>
      <c r="G86" s="182">
        <f t="shared" si="12"/>
        <v>37.5</v>
      </c>
    </row>
    <row r="87" spans="2:7" x14ac:dyDescent="0.3">
      <c r="B87" s="183">
        <v>3</v>
      </c>
      <c r="C87" s="184" t="s">
        <v>98</v>
      </c>
      <c r="D87" s="185">
        <f>D88</f>
        <v>80000</v>
      </c>
      <c r="E87" s="185"/>
      <c r="F87" s="185">
        <f>F88</f>
        <v>30000</v>
      </c>
      <c r="G87" s="185">
        <f t="shared" si="12"/>
        <v>37.5</v>
      </c>
    </row>
    <row r="88" spans="2:7" x14ac:dyDescent="0.3">
      <c r="B88" s="223">
        <v>31</v>
      </c>
      <c r="C88" s="224" t="s">
        <v>198</v>
      </c>
      <c r="D88" s="227">
        <f>D89+D91</f>
        <v>80000</v>
      </c>
      <c r="E88" s="228"/>
      <c r="F88" s="227">
        <f>F89+F91</f>
        <v>30000</v>
      </c>
      <c r="G88" s="229">
        <f t="shared" si="12"/>
        <v>37.5</v>
      </c>
    </row>
    <row r="89" spans="2:7" x14ac:dyDescent="0.3">
      <c r="B89" s="186">
        <v>322</v>
      </c>
      <c r="C89" s="187" t="s">
        <v>76</v>
      </c>
      <c r="D89" s="188">
        <f>D90</f>
        <v>73139.399999999994</v>
      </c>
      <c r="E89" s="202"/>
      <c r="F89" s="188">
        <f>F90</f>
        <v>27714.959999999999</v>
      </c>
      <c r="G89" s="188">
        <f t="shared" si="12"/>
        <v>37.893337927300472</v>
      </c>
    </row>
    <row r="90" spans="2:7" x14ac:dyDescent="0.3">
      <c r="B90" s="193">
        <v>3111</v>
      </c>
      <c r="C90" s="197" t="s">
        <v>120</v>
      </c>
      <c r="D90" s="195">
        <v>73139.399999999994</v>
      </c>
      <c r="E90" s="196"/>
      <c r="F90" s="195">
        <v>27714.959999999999</v>
      </c>
      <c r="G90" s="195">
        <f t="shared" si="12"/>
        <v>37.893337927300472</v>
      </c>
    </row>
    <row r="91" spans="2:7" x14ac:dyDescent="0.3">
      <c r="B91" s="186">
        <v>313</v>
      </c>
      <c r="C91" s="187" t="s">
        <v>74</v>
      </c>
      <c r="D91" s="188">
        <f>D92</f>
        <v>6860.6</v>
      </c>
      <c r="E91" s="202"/>
      <c r="F91" s="188">
        <f>F92</f>
        <v>2285.04</v>
      </c>
      <c r="G91" s="188">
        <f t="shared" ref="G91:G92" si="15">F91/D91*100</f>
        <v>33.306707868116483</v>
      </c>
    </row>
    <row r="92" spans="2:7" x14ac:dyDescent="0.3">
      <c r="B92" s="193">
        <v>3132</v>
      </c>
      <c r="C92" s="197" t="s">
        <v>199</v>
      </c>
      <c r="D92" s="195">
        <v>6860.6</v>
      </c>
      <c r="E92" s="196"/>
      <c r="F92" s="195">
        <v>2285.04</v>
      </c>
      <c r="G92" s="195">
        <f t="shared" si="15"/>
        <v>33.306707868116483</v>
      </c>
    </row>
  </sheetData>
  <mergeCells count="12">
    <mergeCell ref="B2:C2"/>
    <mergeCell ref="B3:C3"/>
    <mergeCell ref="C5:G5"/>
    <mergeCell ref="B7:G7"/>
    <mergeCell ref="B8:C8"/>
    <mergeCell ref="B53:C53"/>
    <mergeCell ref="B85:C85"/>
    <mergeCell ref="B9:C9"/>
    <mergeCell ref="B12:C12"/>
    <mergeCell ref="B13:C13"/>
    <mergeCell ref="B14:C14"/>
    <mergeCell ref="B18:C18"/>
  </mergeCells>
  <pageMargins left="0.7" right="0.7" top="0.75" bottom="0.75" header="0.3" footer="0.3"/>
  <pageSetup paperSize="9" scale="5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29"/>
  <sheetViews>
    <sheetView topLeftCell="A4" workbookViewId="0">
      <selection activeCell="E28" sqref="E28"/>
    </sheetView>
  </sheetViews>
  <sheetFormatPr defaultRowHeight="14.4" x14ac:dyDescent="0.3"/>
  <sheetData>
    <row r="2" spans="2:8" s="139" customFormat="1" ht="15.6" x14ac:dyDescent="0.3">
      <c r="B2" s="139" t="s">
        <v>84</v>
      </c>
    </row>
    <row r="3" spans="2:8" s="139" customFormat="1" ht="15.6" x14ac:dyDescent="0.3">
      <c r="B3" s="139" t="s">
        <v>89</v>
      </c>
    </row>
    <row r="6" spans="2:8" s="138" customFormat="1" ht="15.6" x14ac:dyDescent="0.3">
      <c r="B6" s="139" t="s">
        <v>111</v>
      </c>
    </row>
    <row r="10" spans="2:8" x14ac:dyDescent="0.3">
      <c r="B10" s="137" t="s">
        <v>105</v>
      </c>
      <c r="C10" s="137"/>
      <c r="D10" s="137"/>
      <c r="E10" s="137"/>
      <c r="F10" s="137"/>
      <c r="G10" s="137"/>
      <c r="H10" s="137"/>
    </row>
    <row r="11" spans="2:8" x14ac:dyDescent="0.3">
      <c r="C11" t="s">
        <v>201</v>
      </c>
    </row>
    <row r="12" spans="2:8" x14ac:dyDescent="0.3">
      <c r="C12" t="s">
        <v>103</v>
      </c>
    </row>
    <row r="14" spans="2:8" x14ac:dyDescent="0.3">
      <c r="B14" s="137" t="s">
        <v>106</v>
      </c>
    </row>
    <row r="15" spans="2:8" x14ac:dyDescent="0.3">
      <c r="C15" t="s">
        <v>202</v>
      </c>
    </row>
    <row r="16" spans="2:8" x14ac:dyDescent="0.3">
      <c r="C16" t="s">
        <v>104</v>
      </c>
    </row>
    <row r="18" spans="2:11" x14ac:dyDescent="0.3">
      <c r="B18" s="137" t="s">
        <v>107</v>
      </c>
      <c r="C18" s="137"/>
      <c r="D18" s="137"/>
      <c r="E18" s="137"/>
      <c r="F18" s="137"/>
      <c r="G18" s="137"/>
      <c r="H18" s="137"/>
    </row>
    <row r="19" spans="2:11" x14ac:dyDescent="0.3">
      <c r="C19" t="s">
        <v>203</v>
      </c>
    </row>
    <row r="20" spans="2:11" x14ac:dyDescent="0.3">
      <c r="C20" t="s">
        <v>108</v>
      </c>
    </row>
    <row r="22" spans="2:11" x14ac:dyDescent="0.3">
      <c r="B22" t="s">
        <v>110</v>
      </c>
    </row>
    <row r="23" spans="2:11" x14ac:dyDescent="0.3">
      <c r="C23" t="s">
        <v>204</v>
      </c>
    </row>
    <row r="24" spans="2:11" x14ac:dyDescent="0.3">
      <c r="C24" t="s">
        <v>109</v>
      </c>
    </row>
    <row r="27" spans="2:11" x14ac:dyDescent="0.3">
      <c r="B27" t="s">
        <v>233</v>
      </c>
      <c r="I27" t="s">
        <v>112</v>
      </c>
    </row>
    <row r="29" spans="2:11" x14ac:dyDescent="0.3">
      <c r="K29" t="s">
        <v>113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O64"/>
  <sheetViews>
    <sheetView topLeftCell="A19" workbookViewId="0">
      <selection activeCell="B59" sqref="B59"/>
    </sheetView>
  </sheetViews>
  <sheetFormatPr defaultRowHeight="14.4" x14ac:dyDescent="0.3"/>
  <sheetData>
    <row r="2" spans="2:15" x14ac:dyDescent="0.3">
      <c r="B2" t="s">
        <v>84</v>
      </c>
    </row>
    <row r="3" spans="2:15" x14ac:dyDescent="0.3">
      <c r="B3" t="s">
        <v>89</v>
      </c>
    </row>
    <row r="6" spans="2:15" x14ac:dyDescent="0.3">
      <c r="C6" t="s">
        <v>206</v>
      </c>
    </row>
    <row r="7" spans="2:15" x14ac:dyDescent="0.3">
      <c r="O7" s="145"/>
    </row>
    <row r="8" spans="2:15" x14ac:dyDescent="0.3">
      <c r="O8" s="145"/>
    </row>
    <row r="9" spans="2:15" x14ac:dyDescent="0.3">
      <c r="B9" t="s">
        <v>153</v>
      </c>
      <c r="O9" s="145"/>
    </row>
    <row r="10" spans="2:15" x14ac:dyDescent="0.3">
      <c r="B10" t="s">
        <v>142</v>
      </c>
      <c r="O10" s="145"/>
    </row>
    <row r="11" spans="2:15" x14ac:dyDescent="0.3">
      <c r="O11" s="145"/>
    </row>
    <row r="12" spans="2:15" x14ac:dyDescent="0.3">
      <c r="B12" t="s">
        <v>143</v>
      </c>
      <c r="O12" s="145"/>
    </row>
    <row r="13" spans="2:15" x14ac:dyDescent="0.3">
      <c r="B13" t="s">
        <v>207</v>
      </c>
      <c r="O13" s="145"/>
    </row>
    <row r="14" spans="2:15" x14ac:dyDescent="0.3">
      <c r="M14" t="s">
        <v>154</v>
      </c>
      <c r="O14" s="145"/>
    </row>
    <row r="15" spans="2:15" x14ac:dyDescent="0.3">
      <c r="B15" t="s">
        <v>155</v>
      </c>
    </row>
    <row r="16" spans="2:15" x14ac:dyDescent="0.3">
      <c r="B16" t="s">
        <v>144</v>
      </c>
      <c r="O16" s="145"/>
    </row>
    <row r="17" spans="2:15" x14ac:dyDescent="0.3">
      <c r="O17" s="145"/>
    </row>
    <row r="18" spans="2:15" x14ac:dyDescent="0.3">
      <c r="O18" s="145"/>
    </row>
    <row r="19" spans="2:15" x14ac:dyDescent="0.3">
      <c r="B19" s="149" t="s">
        <v>156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50"/>
    </row>
    <row r="20" spans="2:15" x14ac:dyDescent="0.3">
      <c r="B20" s="149" t="s">
        <v>157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50"/>
    </row>
    <row r="21" spans="2:15" x14ac:dyDescent="0.3">
      <c r="B21" s="149" t="s">
        <v>158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50"/>
    </row>
    <row r="22" spans="2:15" x14ac:dyDescent="0.3">
      <c r="B22" s="149" t="s">
        <v>226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50"/>
    </row>
    <row r="23" spans="2:15" x14ac:dyDescent="0.3">
      <c r="B23" s="149" t="s">
        <v>159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50"/>
    </row>
    <row r="24" spans="2:15" x14ac:dyDescent="0.3">
      <c r="B24" s="149" t="s">
        <v>208</v>
      </c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50"/>
    </row>
    <row r="25" spans="2:15" x14ac:dyDescent="0.3">
      <c r="B25" s="149" t="s">
        <v>209</v>
      </c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50"/>
    </row>
    <row r="26" spans="2:15" x14ac:dyDescent="0.3">
      <c r="B26" s="149" t="s">
        <v>210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</row>
    <row r="27" spans="2:15" x14ac:dyDescent="0.3">
      <c r="B27" s="149" t="s">
        <v>211</v>
      </c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</row>
    <row r="28" spans="2:15" x14ac:dyDescent="0.3">
      <c r="B28" s="149" t="s">
        <v>212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</row>
    <row r="29" spans="2:15" x14ac:dyDescent="0.3"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</row>
    <row r="30" spans="2:15" x14ac:dyDescent="0.3">
      <c r="B30" s="149" t="s">
        <v>213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</row>
    <row r="31" spans="2:15" x14ac:dyDescent="0.3">
      <c r="B31" s="149" t="s">
        <v>214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</row>
    <row r="32" spans="2:15" x14ac:dyDescent="0.3"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</row>
    <row r="34" spans="2:2" x14ac:dyDescent="0.3">
      <c r="B34" t="s">
        <v>160</v>
      </c>
    </row>
    <row r="35" spans="2:2" x14ac:dyDescent="0.3">
      <c r="B35" t="s">
        <v>215</v>
      </c>
    </row>
    <row r="36" spans="2:2" x14ac:dyDescent="0.3">
      <c r="B36" t="s">
        <v>161</v>
      </c>
    </row>
    <row r="37" spans="2:2" x14ac:dyDescent="0.3">
      <c r="B37" t="s">
        <v>216</v>
      </c>
    </row>
    <row r="38" spans="2:2" x14ac:dyDescent="0.3">
      <c r="B38" t="s">
        <v>170</v>
      </c>
    </row>
    <row r="39" spans="2:2" x14ac:dyDescent="0.3">
      <c r="B39" t="s">
        <v>217</v>
      </c>
    </row>
    <row r="40" spans="2:2" x14ac:dyDescent="0.3">
      <c r="B40" t="s">
        <v>218</v>
      </c>
    </row>
    <row r="41" spans="2:2" x14ac:dyDescent="0.3">
      <c r="B41" t="s">
        <v>169</v>
      </c>
    </row>
    <row r="42" spans="2:2" x14ac:dyDescent="0.3">
      <c r="B42" t="s">
        <v>162</v>
      </c>
    </row>
    <row r="43" spans="2:2" x14ac:dyDescent="0.3">
      <c r="B43" t="s">
        <v>219</v>
      </c>
    </row>
    <row r="44" spans="2:2" x14ac:dyDescent="0.3">
      <c r="B44" t="s">
        <v>163</v>
      </c>
    </row>
    <row r="45" spans="2:2" x14ac:dyDescent="0.3">
      <c r="B45" t="s">
        <v>164</v>
      </c>
    </row>
    <row r="46" spans="2:2" x14ac:dyDescent="0.3">
      <c r="B46" t="s">
        <v>220</v>
      </c>
    </row>
    <row r="47" spans="2:2" x14ac:dyDescent="0.3">
      <c r="B47" t="s">
        <v>221</v>
      </c>
    </row>
    <row r="48" spans="2:2" x14ac:dyDescent="0.3">
      <c r="B48" t="s">
        <v>222</v>
      </c>
    </row>
    <row r="49" spans="2:8" x14ac:dyDescent="0.3">
      <c r="B49" t="s">
        <v>165</v>
      </c>
    </row>
    <row r="50" spans="2:8" x14ac:dyDescent="0.3">
      <c r="B50" t="s">
        <v>166</v>
      </c>
    </row>
    <row r="52" spans="2:8" x14ac:dyDescent="0.3">
      <c r="B52" t="s">
        <v>13</v>
      </c>
    </row>
    <row r="53" spans="2:8" x14ac:dyDescent="0.3">
      <c r="B53" t="s">
        <v>223</v>
      </c>
    </row>
    <row r="54" spans="2:8" x14ac:dyDescent="0.3">
      <c r="B54" t="s">
        <v>167</v>
      </c>
    </row>
    <row r="55" spans="2:8" x14ac:dyDescent="0.3">
      <c r="B55" t="s">
        <v>224</v>
      </c>
    </row>
    <row r="56" spans="2:8" x14ac:dyDescent="0.3">
      <c r="B56" t="s">
        <v>228</v>
      </c>
    </row>
    <row r="57" spans="2:8" x14ac:dyDescent="0.3">
      <c r="B57" t="s">
        <v>229</v>
      </c>
    </row>
    <row r="58" spans="2:8" x14ac:dyDescent="0.3">
      <c r="B58" t="s">
        <v>230</v>
      </c>
    </row>
    <row r="59" spans="2:8" x14ac:dyDescent="0.3">
      <c r="B59" t="s">
        <v>231</v>
      </c>
    </row>
    <row r="60" spans="2:8" x14ac:dyDescent="0.3">
      <c r="B60" t="s">
        <v>227</v>
      </c>
    </row>
    <row r="61" spans="2:8" x14ac:dyDescent="0.3">
      <c r="B61" t="s">
        <v>225</v>
      </c>
    </row>
    <row r="64" spans="2:8" x14ac:dyDescent="0.3">
      <c r="H64" t="s">
        <v>168</v>
      </c>
    </row>
  </sheetData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POSEBNI IZVJEŠTAJI</vt:lpstr>
      <vt:lpstr>OBRAZLOŽENJA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Albert Varga</cp:lastModifiedBy>
  <cp:lastPrinted>2025-08-20T08:34:50Z</cp:lastPrinted>
  <dcterms:created xsi:type="dcterms:W3CDTF">2022-08-12T12:51:27Z</dcterms:created>
  <dcterms:modified xsi:type="dcterms:W3CDTF">2025-07-29T11:59:10Z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